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f12d62cf11d038db/Bureau/FLHLMQ/"/>
    </mc:Choice>
  </mc:AlternateContent>
  <xr:revisionPtr revIDLastSave="88" documentId="8_{7629560E-AB56-4749-A7F0-33477B36E425}" xr6:coauthVersionLast="47" xr6:coauthVersionMax="47" xr10:uidLastSave="{5801BFC8-6024-4B4F-9CCF-EB600B0F7716}"/>
  <bookViews>
    <workbookView xWindow="-120" yWindow="-120" windowWidth="29040" windowHeight="15840" firstSheet="9" activeTab="15" xr2:uid="{76C12E72-EF0F-4C2A-B830-5815F0DC6F5D}"/>
  </bookViews>
  <sheets>
    <sheet name="PALMARES DES RÉGIONS" sheetId="1" r:id="rId1"/>
    <sheet name="ABITIBI-TÉMISCAMINGUE" sheetId="12" r:id="rId2"/>
    <sheet name="BAS-SAINT-LAURENT" sheetId="13" r:id="rId3"/>
    <sheet name="CAPITALE NATIONALE" sheetId="2" r:id="rId4"/>
    <sheet name="CENTRE-DU-QUÉBEC" sheetId="14" r:id="rId5"/>
    <sheet name="CHAUDIÈRE-APPALACHES" sheetId="15" r:id="rId6"/>
    <sheet name="CÔTE-NORD" sheetId="17" r:id="rId7"/>
    <sheet name="ESTRIE" sheetId="11" r:id="rId8"/>
    <sheet name="GASPÉSIE-ÎLES-DE-LA-MADELEINE" sheetId="3" r:id="rId9"/>
    <sheet name="LANAUDIÈRE" sheetId="4" r:id="rId10"/>
    <sheet name="LAURENTIDES" sheetId="5" r:id="rId11"/>
    <sheet name="LAVAL" sheetId="6" r:id="rId12"/>
    <sheet name="MAURICIE" sheetId="10" r:id="rId13"/>
    <sheet name="MONTÉRÉGIE" sheetId="7" r:id="rId14"/>
    <sheet name="MONTRÉAL" sheetId="8" r:id="rId15"/>
    <sheet name="NORD-DU-QUÉBEC" sheetId="18" r:id="rId16"/>
    <sheet name="OUTAOUAIS" sheetId="9" r:id="rId17"/>
    <sheet name="SAGUENAY-LAC-SAINT-JEAN" sheetId="16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8" l="1"/>
  <c r="C39" i="18" s="1"/>
  <c r="F38" i="18"/>
  <c r="D38" i="18"/>
  <c r="C38" i="18"/>
  <c r="F36" i="18"/>
  <c r="F40" i="18" s="1"/>
  <c r="D36" i="18"/>
  <c r="D40" i="18" s="1"/>
  <c r="C36" i="18"/>
  <c r="B24" i="18"/>
  <c r="C22" i="18" s="1"/>
  <c r="C21" i="18"/>
  <c r="F20" i="18"/>
  <c r="D20" i="18"/>
  <c r="F19" i="18"/>
  <c r="F24" i="18" s="1"/>
  <c r="D19" i="18"/>
  <c r="D6" i="18" s="1"/>
  <c r="C19" i="18"/>
  <c r="D9" i="18"/>
  <c r="B9" i="18"/>
  <c r="F7" i="18"/>
  <c r="D7" i="18"/>
  <c r="B7" i="18"/>
  <c r="F6" i="18"/>
  <c r="B6" i="18"/>
  <c r="G24" i="17"/>
  <c r="F24" i="17"/>
  <c r="E24" i="17"/>
  <c r="D24" i="17"/>
  <c r="C24" i="17"/>
  <c r="B24" i="17"/>
  <c r="F23" i="17"/>
  <c r="G54" i="13"/>
  <c r="E54" i="13"/>
  <c r="D54" i="13"/>
  <c r="C54" i="13"/>
  <c r="B54" i="13"/>
  <c r="F50" i="13"/>
  <c r="F54" i="13" s="1"/>
  <c r="B39" i="13"/>
  <c r="C38" i="13" s="1"/>
  <c r="F38" i="13"/>
  <c r="D38" i="13"/>
  <c r="C37" i="13"/>
  <c r="C36" i="13"/>
  <c r="F35" i="13"/>
  <c r="F39" i="13" s="1"/>
  <c r="D35" i="13"/>
  <c r="D39" i="13" s="1"/>
  <c r="C35" i="13"/>
  <c r="C39" i="13" s="1"/>
  <c r="G24" i="13"/>
  <c r="E24" i="13"/>
  <c r="C24" i="13"/>
  <c r="B24" i="13"/>
  <c r="F19" i="13"/>
  <c r="F24" i="13" s="1"/>
  <c r="D19" i="13"/>
  <c r="D24" i="13" s="1"/>
  <c r="F10" i="13"/>
  <c r="D10" i="13"/>
  <c r="B10" i="13"/>
  <c r="F7" i="13"/>
  <c r="D7" i="13"/>
  <c r="B7" i="13"/>
  <c r="D6" i="13"/>
  <c r="B6" i="13"/>
  <c r="B24" i="1"/>
  <c r="C23" i="1" s="1"/>
  <c r="F8" i="1"/>
  <c r="D8" i="1"/>
  <c r="B8" i="1"/>
  <c r="F7" i="1"/>
  <c r="D7" i="1"/>
  <c r="B7" i="1"/>
  <c r="F6" i="1"/>
  <c r="D6" i="1"/>
  <c r="B6" i="1"/>
  <c r="F5" i="1"/>
  <c r="D5" i="1"/>
  <c r="D9" i="1" s="1"/>
  <c r="B5" i="1"/>
  <c r="F4" i="1"/>
  <c r="D4" i="1"/>
  <c r="B4" i="1"/>
  <c r="B9" i="1" s="1"/>
  <c r="G72" i="16"/>
  <c r="F72" i="16"/>
  <c r="E72" i="16"/>
  <c r="D72" i="16"/>
  <c r="C72" i="16"/>
  <c r="B72" i="16"/>
  <c r="F68" i="16"/>
  <c r="F7" i="16" s="1"/>
  <c r="F60" i="16"/>
  <c r="G57" i="16" s="1"/>
  <c r="D60" i="16"/>
  <c r="E56" i="16" s="1"/>
  <c r="B60" i="16"/>
  <c r="C59" i="16"/>
  <c r="G58" i="16"/>
  <c r="C58" i="16"/>
  <c r="F57" i="16"/>
  <c r="C57" i="16"/>
  <c r="C56" i="16"/>
  <c r="C60" i="16" s="1"/>
  <c r="G55" i="16"/>
  <c r="F55" i="16"/>
  <c r="C55" i="16"/>
  <c r="F48" i="16"/>
  <c r="E48" i="16"/>
  <c r="D48" i="16"/>
  <c r="C48" i="16"/>
  <c r="B48" i="16"/>
  <c r="F44" i="16"/>
  <c r="G36" i="16"/>
  <c r="E36" i="16"/>
  <c r="D36" i="16"/>
  <c r="C36" i="16"/>
  <c r="B36" i="16"/>
  <c r="F31" i="16"/>
  <c r="F6" i="16" s="1"/>
  <c r="F24" i="16"/>
  <c r="D24" i="16"/>
  <c r="E20" i="16" s="1"/>
  <c r="B24" i="16"/>
  <c r="C23" i="16" s="1"/>
  <c r="G23" i="16"/>
  <c r="E23" i="16"/>
  <c r="G22" i="16"/>
  <c r="C22" i="16"/>
  <c r="G21" i="16"/>
  <c r="E21" i="16"/>
  <c r="C21" i="16"/>
  <c r="G20" i="16"/>
  <c r="G24" i="16" s="1"/>
  <c r="G19" i="16"/>
  <c r="E19" i="16"/>
  <c r="D10" i="16"/>
  <c r="D9" i="16"/>
  <c r="F8" i="16"/>
  <c r="D8" i="16"/>
  <c r="B8" i="16"/>
  <c r="D7" i="16"/>
  <c r="B7" i="16"/>
  <c r="C7" i="16" s="1"/>
  <c r="D6" i="16"/>
  <c r="D11" i="16" s="1"/>
  <c r="B6" i="16"/>
  <c r="B11" i="16" s="1"/>
  <c r="G48" i="15"/>
  <c r="F48" i="15"/>
  <c r="E48" i="15"/>
  <c r="D48" i="15"/>
  <c r="C48" i="15"/>
  <c r="B48" i="15"/>
  <c r="F43" i="15"/>
  <c r="G36" i="15"/>
  <c r="E36" i="15"/>
  <c r="D36" i="15"/>
  <c r="C36" i="15"/>
  <c r="B36" i="15"/>
  <c r="F32" i="15"/>
  <c r="F36" i="15" s="1"/>
  <c r="D24" i="15"/>
  <c r="E22" i="15" s="1"/>
  <c r="B24" i="15"/>
  <c r="C20" i="15" s="1"/>
  <c r="F20" i="15"/>
  <c r="F19" i="15"/>
  <c r="F6" i="15" s="1"/>
  <c r="E19" i="15"/>
  <c r="D7" i="15"/>
  <c r="E7" i="15" s="1"/>
  <c r="B7" i="15"/>
  <c r="D6" i="15"/>
  <c r="D11" i="15" s="1"/>
  <c r="E6" i="15" s="1"/>
  <c r="B6" i="15"/>
  <c r="G24" i="14"/>
  <c r="F24" i="14"/>
  <c r="E24" i="14"/>
  <c r="D24" i="14"/>
  <c r="C24" i="14"/>
  <c r="B24" i="14"/>
  <c r="F20" i="14"/>
  <c r="G11" i="14"/>
  <c r="E11" i="14"/>
  <c r="D11" i="14"/>
  <c r="C11" i="14"/>
  <c r="B11" i="14"/>
  <c r="G48" i="12"/>
  <c r="F48" i="12"/>
  <c r="E48" i="12"/>
  <c r="D48" i="12"/>
  <c r="C48" i="12"/>
  <c r="B48" i="12"/>
  <c r="F47" i="12"/>
  <c r="G36" i="12"/>
  <c r="E36" i="12"/>
  <c r="D36" i="12"/>
  <c r="C36" i="12"/>
  <c r="B36" i="12"/>
  <c r="F35" i="12"/>
  <c r="F36" i="12" s="1"/>
  <c r="G24" i="12"/>
  <c r="F24" i="12"/>
  <c r="E24" i="12"/>
  <c r="D24" i="12"/>
  <c r="C24" i="12"/>
  <c r="B24" i="12"/>
  <c r="F23" i="12"/>
  <c r="G11" i="12"/>
  <c r="E11" i="12"/>
  <c r="D11" i="12"/>
  <c r="C11" i="12"/>
  <c r="B11" i="12"/>
  <c r="D10" i="12"/>
  <c r="B10" i="12"/>
  <c r="B77" i="11"/>
  <c r="C73" i="11" s="1"/>
  <c r="F76" i="11"/>
  <c r="D76" i="11"/>
  <c r="C76" i="11"/>
  <c r="F75" i="11"/>
  <c r="G75" i="11" s="1"/>
  <c r="D75" i="11"/>
  <c r="E75" i="11" s="1"/>
  <c r="F74" i="11"/>
  <c r="D74" i="11"/>
  <c r="C74" i="11"/>
  <c r="F73" i="11"/>
  <c r="F77" i="11" s="1"/>
  <c r="D73" i="11"/>
  <c r="D77" i="11" s="1"/>
  <c r="F72" i="11"/>
  <c r="C72" i="11"/>
  <c r="B65" i="11"/>
  <c r="C60" i="11" s="1"/>
  <c r="F64" i="11"/>
  <c r="F10" i="11" s="1"/>
  <c r="D64" i="11"/>
  <c r="E64" i="11" s="1"/>
  <c r="E63" i="11"/>
  <c r="C63" i="11"/>
  <c r="F62" i="11"/>
  <c r="D62" i="11"/>
  <c r="E62" i="11" s="1"/>
  <c r="E61" i="11"/>
  <c r="C61" i="11"/>
  <c r="E60" i="11"/>
  <c r="D53" i="11"/>
  <c r="E49" i="11" s="1"/>
  <c r="E53" i="11" s="1"/>
  <c r="B53" i="11"/>
  <c r="E52" i="11"/>
  <c r="C52" i="11"/>
  <c r="F51" i="11"/>
  <c r="F53" i="11" s="1"/>
  <c r="E51" i="11"/>
  <c r="C51" i="11"/>
  <c r="E50" i="11"/>
  <c r="C50" i="11"/>
  <c r="C49" i="11"/>
  <c r="C53" i="11" s="1"/>
  <c r="E48" i="11"/>
  <c r="C48" i="11"/>
  <c r="D41" i="11"/>
  <c r="B41" i="11"/>
  <c r="C39" i="11" s="1"/>
  <c r="C41" i="11" s="1"/>
  <c r="E40" i="11"/>
  <c r="C40" i="11"/>
  <c r="E39" i="11"/>
  <c r="E38" i="11"/>
  <c r="C38" i="11"/>
  <c r="F37" i="11"/>
  <c r="E37" i="11"/>
  <c r="C37" i="11"/>
  <c r="E36" i="11"/>
  <c r="E41" i="11" s="1"/>
  <c r="C36" i="11"/>
  <c r="C23" i="11"/>
  <c r="B23" i="11"/>
  <c r="C22" i="11"/>
  <c r="F21" i="11"/>
  <c r="D21" i="11"/>
  <c r="D23" i="11" s="1"/>
  <c r="C21" i="11"/>
  <c r="C20" i="11"/>
  <c r="C19" i="11"/>
  <c r="F18" i="11"/>
  <c r="F23" i="11" s="1"/>
  <c r="D18" i="11"/>
  <c r="C18" i="11"/>
  <c r="D10" i="11"/>
  <c r="B10" i="11"/>
  <c r="C10" i="11" s="1"/>
  <c r="F9" i="11"/>
  <c r="D9" i="11"/>
  <c r="B9" i="11"/>
  <c r="C9" i="11" s="1"/>
  <c r="D8" i="11"/>
  <c r="B8" i="11"/>
  <c r="C8" i="11" s="1"/>
  <c r="F7" i="11"/>
  <c r="B7" i="11"/>
  <c r="B11" i="11" s="1"/>
  <c r="F6" i="11"/>
  <c r="D6" i="11"/>
  <c r="B6" i="11"/>
  <c r="C6" i="11" s="1"/>
  <c r="D153" i="7"/>
  <c r="B153" i="7"/>
  <c r="C152" i="7" s="1"/>
  <c r="F152" i="7"/>
  <c r="G152" i="7" s="1"/>
  <c r="E152" i="7"/>
  <c r="E151" i="7"/>
  <c r="E150" i="7"/>
  <c r="C150" i="7"/>
  <c r="E149" i="7"/>
  <c r="F148" i="7"/>
  <c r="F153" i="7" s="1"/>
  <c r="E148" i="7"/>
  <c r="E153" i="7" s="1"/>
  <c r="D139" i="7"/>
  <c r="E137" i="7" s="1"/>
  <c r="B139" i="7"/>
  <c r="F138" i="7"/>
  <c r="E138" i="7"/>
  <c r="C138" i="7"/>
  <c r="F137" i="7"/>
  <c r="D137" i="7"/>
  <c r="C137" i="7"/>
  <c r="F136" i="7"/>
  <c r="G136" i="7" s="1"/>
  <c r="E136" i="7"/>
  <c r="C136" i="7"/>
  <c r="F135" i="7"/>
  <c r="C135" i="7"/>
  <c r="F134" i="7"/>
  <c r="F139" i="7" s="1"/>
  <c r="E134" i="7"/>
  <c r="C134" i="7"/>
  <c r="C139" i="7" s="1"/>
  <c r="G127" i="7"/>
  <c r="F127" i="7"/>
  <c r="E127" i="7"/>
  <c r="D127" i="7"/>
  <c r="C127" i="7"/>
  <c r="B127" i="7"/>
  <c r="B113" i="7"/>
  <c r="C112" i="7" s="1"/>
  <c r="F110" i="7"/>
  <c r="G110" i="7" s="1"/>
  <c r="D110" i="7"/>
  <c r="E110" i="7" s="1"/>
  <c r="C110" i="7"/>
  <c r="F109" i="7"/>
  <c r="G109" i="7" s="1"/>
  <c r="D109" i="7"/>
  <c r="C109" i="7"/>
  <c r="F108" i="7"/>
  <c r="F113" i="7" s="1"/>
  <c r="D108" i="7"/>
  <c r="D113" i="7" s="1"/>
  <c r="G101" i="7"/>
  <c r="F101" i="7"/>
  <c r="E101" i="7"/>
  <c r="D101" i="7"/>
  <c r="C101" i="7"/>
  <c r="B101" i="7"/>
  <c r="G89" i="7"/>
  <c r="F89" i="7"/>
  <c r="E89" i="7"/>
  <c r="D89" i="7"/>
  <c r="C89" i="7"/>
  <c r="B89" i="7"/>
  <c r="G77" i="7"/>
  <c r="F77" i="7"/>
  <c r="E77" i="7"/>
  <c r="D77" i="7"/>
  <c r="C77" i="7"/>
  <c r="B77" i="7"/>
  <c r="F73" i="7"/>
  <c r="F65" i="7"/>
  <c r="D65" i="7"/>
  <c r="D53" i="7"/>
  <c r="B53" i="7"/>
  <c r="C52" i="7" s="1"/>
  <c r="F52" i="7"/>
  <c r="F10" i="7" s="1"/>
  <c r="E52" i="7"/>
  <c r="F50" i="7"/>
  <c r="E50" i="7"/>
  <c r="C50" i="7"/>
  <c r="F49" i="7"/>
  <c r="F53" i="7" s="1"/>
  <c r="G50" i="7" s="1"/>
  <c r="E49" i="7"/>
  <c r="E53" i="7" s="1"/>
  <c r="B36" i="7"/>
  <c r="C32" i="7" s="1"/>
  <c r="F35" i="7"/>
  <c r="D35" i="7"/>
  <c r="C34" i="7"/>
  <c r="F33" i="7"/>
  <c r="D33" i="7"/>
  <c r="F32" i="7"/>
  <c r="F36" i="7" s="1"/>
  <c r="D32" i="7"/>
  <c r="D36" i="7" s="1"/>
  <c r="F24" i="7"/>
  <c r="B24" i="7"/>
  <c r="F23" i="7"/>
  <c r="D10" i="7"/>
  <c r="B10" i="7"/>
  <c r="F9" i="7"/>
  <c r="D9" i="7"/>
  <c r="B9" i="7"/>
  <c r="F8" i="7"/>
  <c r="D8" i="7"/>
  <c r="B8" i="7"/>
  <c r="D7" i="7"/>
  <c r="D11" i="7" s="1"/>
  <c r="B7" i="7"/>
  <c r="D6" i="7"/>
  <c r="B6" i="7"/>
  <c r="G55" i="9"/>
  <c r="F55" i="9"/>
  <c r="E55" i="9"/>
  <c r="D55" i="9"/>
  <c r="C55" i="9"/>
  <c r="B55" i="9"/>
  <c r="F51" i="9"/>
  <c r="G43" i="9"/>
  <c r="E43" i="9"/>
  <c r="D43" i="9"/>
  <c r="B43" i="9"/>
  <c r="F39" i="9"/>
  <c r="F43" i="9" s="1"/>
  <c r="B24" i="9"/>
  <c r="C22" i="9" s="1"/>
  <c r="F21" i="9"/>
  <c r="D21" i="9"/>
  <c r="F20" i="9"/>
  <c r="F7" i="9" s="1"/>
  <c r="D20" i="9"/>
  <c r="C20" i="9"/>
  <c r="F19" i="9"/>
  <c r="D19" i="9"/>
  <c r="D24" i="9" s="1"/>
  <c r="D8" i="9"/>
  <c r="B8" i="9"/>
  <c r="B7" i="9"/>
  <c r="F6" i="9"/>
  <c r="D6" i="9"/>
  <c r="B6" i="9"/>
  <c r="G48" i="10"/>
  <c r="F48" i="10"/>
  <c r="E48" i="10"/>
  <c r="D48" i="10"/>
  <c r="C48" i="10"/>
  <c r="F44" i="10"/>
  <c r="F36" i="10"/>
  <c r="G33" i="10" s="1"/>
  <c r="D36" i="10"/>
  <c r="B36" i="10"/>
  <c r="E35" i="10"/>
  <c r="E34" i="10"/>
  <c r="F33" i="10"/>
  <c r="E33" i="10"/>
  <c r="C33" i="10"/>
  <c r="F32" i="10"/>
  <c r="E32" i="10"/>
  <c r="C32" i="10"/>
  <c r="C36" i="10" s="1"/>
  <c r="E31" i="10"/>
  <c r="E36" i="10" s="1"/>
  <c r="G24" i="10"/>
  <c r="E24" i="10"/>
  <c r="D24" i="10"/>
  <c r="C24" i="10"/>
  <c r="B24" i="10"/>
  <c r="F21" i="10"/>
  <c r="F24" i="10" s="1"/>
  <c r="F8" i="10"/>
  <c r="G8" i="10" s="1"/>
  <c r="D8" i="10"/>
  <c r="B8" i="10"/>
  <c r="C8" i="10" s="1"/>
  <c r="F7" i="10"/>
  <c r="F11" i="10" s="1"/>
  <c r="D7" i="10"/>
  <c r="D11" i="10" s="1"/>
  <c r="B7" i="10"/>
  <c r="B11" i="10" s="1"/>
  <c r="D9" i="8"/>
  <c r="E8" i="8" s="1"/>
  <c r="H8" i="8"/>
  <c r="I8" i="8" s="1"/>
  <c r="F8" i="8"/>
  <c r="H7" i="8"/>
  <c r="I7" i="8" s="1"/>
  <c r="F7" i="8"/>
  <c r="E7" i="8"/>
  <c r="H6" i="8"/>
  <c r="H9" i="8" s="1"/>
  <c r="F6" i="8"/>
  <c r="H5" i="8"/>
  <c r="F5" i="8"/>
  <c r="G5" i="8" s="1"/>
  <c r="E5" i="8"/>
  <c r="H4" i="8"/>
  <c r="F4" i="8"/>
  <c r="F9" i="8" s="1"/>
  <c r="D9" i="6"/>
  <c r="E8" i="6" s="1"/>
  <c r="H8" i="6"/>
  <c r="F8" i="6"/>
  <c r="H7" i="6"/>
  <c r="F7" i="6"/>
  <c r="E7" i="6"/>
  <c r="H6" i="6"/>
  <c r="F6" i="6"/>
  <c r="F9" i="6" s="1"/>
  <c r="D72" i="5"/>
  <c r="B72" i="5"/>
  <c r="F69" i="5"/>
  <c r="E69" i="5"/>
  <c r="F68" i="5"/>
  <c r="F72" i="5" s="1"/>
  <c r="D60" i="5"/>
  <c r="E68" i="5" s="1"/>
  <c r="E72" i="5" s="1"/>
  <c r="B60" i="5"/>
  <c r="C69" i="5" s="1"/>
  <c r="F57" i="5"/>
  <c r="E57" i="5"/>
  <c r="F56" i="5"/>
  <c r="G48" i="5"/>
  <c r="F48" i="5"/>
  <c r="E48" i="5"/>
  <c r="D48" i="5"/>
  <c r="C48" i="5"/>
  <c r="B48" i="5"/>
  <c r="F44" i="5"/>
  <c r="G36" i="5"/>
  <c r="E36" i="5"/>
  <c r="D36" i="5"/>
  <c r="C36" i="5"/>
  <c r="B36" i="5"/>
  <c r="F32" i="5"/>
  <c r="F36" i="5" s="1"/>
  <c r="D24" i="5"/>
  <c r="E23" i="5" s="1"/>
  <c r="B24" i="5"/>
  <c r="F23" i="5"/>
  <c r="C23" i="5"/>
  <c r="C24" i="5" s="1"/>
  <c r="F22" i="5"/>
  <c r="E22" i="5"/>
  <c r="C22" i="5"/>
  <c r="D10" i="5"/>
  <c r="B10" i="5"/>
  <c r="F9" i="5"/>
  <c r="D9" i="5"/>
  <c r="B9" i="5"/>
  <c r="F8" i="5"/>
  <c r="D8" i="5"/>
  <c r="B8" i="5"/>
  <c r="F7" i="5"/>
  <c r="D7" i="5"/>
  <c r="B7" i="5"/>
  <c r="B98" i="4"/>
  <c r="C97" i="4"/>
  <c r="F96" i="4"/>
  <c r="D96" i="4"/>
  <c r="C96" i="4"/>
  <c r="F95" i="4"/>
  <c r="F8" i="4" s="1"/>
  <c r="D95" i="4"/>
  <c r="C95" i="4"/>
  <c r="C98" i="4" s="1"/>
  <c r="D86" i="4"/>
  <c r="E83" i="4" s="1"/>
  <c r="B86" i="4"/>
  <c r="C85" i="4" s="1"/>
  <c r="F84" i="4"/>
  <c r="E84" i="4"/>
  <c r="C84" i="4"/>
  <c r="C86" i="4" s="1"/>
  <c r="C83" i="4"/>
  <c r="F82" i="4"/>
  <c r="C82" i="4"/>
  <c r="F81" i="4"/>
  <c r="F86" i="4" s="1"/>
  <c r="C81" i="4"/>
  <c r="D74" i="4"/>
  <c r="E71" i="4" s="1"/>
  <c r="B74" i="4"/>
  <c r="F73" i="4"/>
  <c r="C73" i="4"/>
  <c r="F72" i="4"/>
  <c r="E72" i="4"/>
  <c r="C72" i="4"/>
  <c r="C71" i="4"/>
  <c r="F70" i="4"/>
  <c r="E70" i="4"/>
  <c r="C70" i="4"/>
  <c r="C74" i="4" s="1"/>
  <c r="F69" i="4"/>
  <c r="F74" i="4" s="1"/>
  <c r="C69" i="4"/>
  <c r="D62" i="4"/>
  <c r="E57" i="4" s="1"/>
  <c r="B62" i="4"/>
  <c r="C61" i="4"/>
  <c r="C60" i="4"/>
  <c r="F59" i="4"/>
  <c r="C59" i="4"/>
  <c r="C58" i="4"/>
  <c r="F57" i="4"/>
  <c r="F62" i="4" s="1"/>
  <c r="C57" i="4"/>
  <c r="C62" i="4" s="1"/>
  <c r="D48" i="4"/>
  <c r="E47" i="4" s="1"/>
  <c r="C48" i="4"/>
  <c r="B48" i="4"/>
  <c r="F47" i="4"/>
  <c r="C47" i="4"/>
  <c r="F46" i="4"/>
  <c r="F9" i="4" s="1"/>
  <c r="E46" i="4"/>
  <c r="C46" i="4"/>
  <c r="F45" i="4"/>
  <c r="C45" i="4"/>
  <c r="E36" i="4"/>
  <c r="D36" i="4"/>
  <c r="B36" i="4"/>
  <c r="F35" i="4"/>
  <c r="E35" i="4"/>
  <c r="C35" i="4"/>
  <c r="E34" i="4"/>
  <c r="C34" i="4"/>
  <c r="F33" i="4"/>
  <c r="E33" i="4"/>
  <c r="C33" i="4"/>
  <c r="F32" i="4"/>
  <c r="E32" i="4"/>
  <c r="C32" i="4"/>
  <c r="F31" i="4"/>
  <c r="E31" i="4"/>
  <c r="C31" i="4"/>
  <c r="C36" i="4" s="1"/>
  <c r="F24" i="4"/>
  <c r="G21" i="4" s="1"/>
  <c r="D24" i="4"/>
  <c r="E23" i="4" s="1"/>
  <c r="B24" i="4"/>
  <c r="C23" i="4"/>
  <c r="E22" i="4"/>
  <c r="C22" i="4"/>
  <c r="E21" i="4"/>
  <c r="C21" i="4"/>
  <c r="F20" i="4"/>
  <c r="G20" i="4" s="1"/>
  <c r="E20" i="4"/>
  <c r="C20" i="4"/>
  <c r="F19" i="4"/>
  <c r="G19" i="4" s="1"/>
  <c r="E19" i="4"/>
  <c r="E24" i="4" s="1"/>
  <c r="C19" i="4"/>
  <c r="C24" i="4" s="1"/>
  <c r="F10" i="4"/>
  <c r="D10" i="4"/>
  <c r="E10" i="4" s="1"/>
  <c r="B10" i="4"/>
  <c r="D9" i="4"/>
  <c r="E9" i="4" s="1"/>
  <c r="B9" i="4"/>
  <c r="C9" i="4" s="1"/>
  <c r="D8" i="4"/>
  <c r="E8" i="4" s="1"/>
  <c r="B8" i="4"/>
  <c r="C8" i="4" s="1"/>
  <c r="D7" i="4"/>
  <c r="B7" i="4"/>
  <c r="F6" i="4"/>
  <c r="D6" i="4"/>
  <c r="D11" i="4" s="1"/>
  <c r="E7" i="4" s="1"/>
  <c r="B6" i="4"/>
  <c r="B11" i="4" s="1"/>
  <c r="G72" i="3"/>
  <c r="E72" i="3"/>
  <c r="C72" i="3"/>
  <c r="B72" i="3"/>
  <c r="F70" i="3"/>
  <c r="F72" i="3" s="1"/>
  <c r="D70" i="3"/>
  <c r="D72" i="3" s="1"/>
  <c r="D60" i="3"/>
  <c r="B60" i="3"/>
  <c r="C56" i="3" s="1"/>
  <c r="F59" i="3"/>
  <c r="E59" i="3"/>
  <c r="C59" i="3"/>
  <c r="E58" i="3"/>
  <c r="C58" i="3"/>
  <c r="E57" i="3"/>
  <c r="F56" i="3"/>
  <c r="F60" i="3" s="1"/>
  <c r="E56" i="3"/>
  <c r="F55" i="3"/>
  <c r="E55" i="3"/>
  <c r="E60" i="3" s="1"/>
  <c r="D48" i="3"/>
  <c r="B48" i="3"/>
  <c r="E47" i="3"/>
  <c r="C47" i="3"/>
  <c r="F46" i="3"/>
  <c r="E46" i="3"/>
  <c r="C46" i="3"/>
  <c r="F45" i="3"/>
  <c r="F48" i="3" s="1"/>
  <c r="E45" i="3"/>
  <c r="C45" i="3"/>
  <c r="C48" i="3" s="1"/>
  <c r="E44" i="3"/>
  <c r="E48" i="3" s="1"/>
  <c r="E43" i="3"/>
  <c r="D36" i="3"/>
  <c r="E31" i="3" s="1"/>
  <c r="B36" i="3"/>
  <c r="C34" i="3" s="1"/>
  <c r="F35" i="3"/>
  <c r="F32" i="3"/>
  <c r="F36" i="3" s="1"/>
  <c r="C32" i="3"/>
  <c r="D24" i="3"/>
  <c r="E23" i="3" s="1"/>
  <c r="B24" i="3"/>
  <c r="C20" i="3" s="1"/>
  <c r="F22" i="3"/>
  <c r="F24" i="3" s="1"/>
  <c r="E22" i="3"/>
  <c r="E21" i="3"/>
  <c r="F20" i="3"/>
  <c r="E20" i="3"/>
  <c r="E19" i="3"/>
  <c r="D10" i="3"/>
  <c r="B10" i="3"/>
  <c r="D9" i="3"/>
  <c r="B9" i="3"/>
  <c r="D8" i="3"/>
  <c r="E8" i="3" s="1"/>
  <c r="B8" i="3"/>
  <c r="F7" i="3"/>
  <c r="D7" i="3"/>
  <c r="B7" i="3"/>
  <c r="C7" i="3" s="1"/>
  <c r="F6" i="3"/>
  <c r="D6" i="3"/>
  <c r="D11" i="3" s="1"/>
  <c r="B6" i="3"/>
  <c r="B11" i="3" s="1"/>
  <c r="G49" i="2"/>
  <c r="E49" i="2"/>
  <c r="D49" i="2"/>
  <c r="C49" i="2"/>
  <c r="B49" i="2"/>
  <c r="F46" i="2"/>
  <c r="F49" i="2" s="1"/>
  <c r="G37" i="2"/>
  <c r="F37" i="2"/>
  <c r="E37" i="2"/>
  <c r="D37" i="2"/>
  <c r="C37" i="2"/>
  <c r="B37" i="2"/>
  <c r="F33" i="2"/>
  <c r="B24" i="2"/>
  <c r="C23" i="2"/>
  <c r="F22" i="2"/>
  <c r="C22" i="2"/>
  <c r="F21" i="2"/>
  <c r="D21" i="2"/>
  <c r="D24" i="2" s="1"/>
  <c r="C21" i="2"/>
  <c r="C24" i="2" s="1"/>
  <c r="F20" i="2"/>
  <c r="C20" i="2"/>
  <c r="F19" i="2"/>
  <c r="D11" i="2"/>
  <c r="E6" i="2" s="1"/>
  <c r="D9" i="2"/>
  <c r="B9" i="2"/>
  <c r="D8" i="2"/>
  <c r="E8" i="2" s="1"/>
  <c r="B8" i="2"/>
  <c r="F7" i="2"/>
  <c r="D7" i="2"/>
  <c r="E7" i="2" s="1"/>
  <c r="B7" i="2"/>
  <c r="B11" i="2" s="1"/>
  <c r="F6" i="2"/>
  <c r="D6" i="2"/>
  <c r="B6" i="2"/>
  <c r="C9" i="18" l="1"/>
  <c r="E39" i="18"/>
  <c r="E37" i="18"/>
  <c r="G39" i="18"/>
  <c r="G37" i="18"/>
  <c r="G19" i="18"/>
  <c r="G23" i="18"/>
  <c r="G20" i="18"/>
  <c r="G21" i="18"/>
  <c r="G22" i="18"/>
  <c r="D11" i="18"/>
  <c r="E6" i="18" s="1"/>
  <c r="E38" i="18"/>
  <c r="C6" i="18"/>
  <c r="G38" i="18"/>
  <c r="C23" i="18"/>
  <c r="B11" i="18"/>
  <c r="E19" i="18"/>
  <c r="E36" i="18"/>
  <c r="E40" i="18" s="1"/>
  <c r="F9" i="18"/>
  <c r="F11" i="18" s="1"/>
  <c r="C20" i="18"/>
  <c r="C24" i="18" s="1"/>
  <c r="D24" i="18"/>
  <c r="E20" i="18" s="1"/>
  <c r="G36" i="18"/>
  <c r="C37" i="18"/>
  <c r="C40" i="18" s="1"/>
  <c r="C10" i="13"/>
  <c r="E35" i="13"/>
  <c r="E37" i="13"/>
  <c r="E36" i="13"/>
  <c r="E34" i="13"/>
  <c r="E39" i="13" s="1"/>
  <c r="E38" i="13"/>
  <c r="C6" i="13"/>
  <c r="G36" i="13"/>
  <c r="G37" i="13"/>
  <c r="G34" i="13"/>
  <c r="G38" i="13"/>
  <c r="E7" i="13"/>
  <c r="B11" i="13"/>
  <c r="D11" i="13"/>
  <c r="F6" i="13"/>
  <c r="G35" i="13"/>
  <c r="G6" i="1"/>
  <c r="E4" i="1"/>
  <c r="E7" i="1"/>
  <c r="C7" i="1"/>
  <c r="C5" i="1"/>
  <c r="C8" i="1"/>
  <c r="G5" i="1"/>
  <c r="E8" i="1"/>
  <c r="E6" i="1"/>
  <c r="C6" i="1"/>
  <c r="C4" i="1"/>
  <c r="E5" i="1"/>
  <c r="F9" i="1"/>
  <c r="G7" i="1" s="1"/>
  <c r="C21" i="1"/>
  <c r="C22" i="1"/>
  <c r="E6" i="16"/>
  <c r="E7" i="16"/>
  <c r="G60" i="16"/>
  <c r="E9" i="16"/>
  <c r="E8" i="16"/>
  <c r="F11" i="16"/>
  <c r="G6" i="16"/>
  <c r="C10" i="16"/>
  <c r="C9" i="16"/>
  <c r="C6" i="16"/>
  <c r="C8" i="16"/>
  <c r="E10" i="16"/>
  <c r="C19" i="16"/>
  <c r="G56" i="16"/>
  <c r="E58" i="16"/>
  <c r="E59" i="16"/>
  <c r="E22" i="16"/>
  <c r="E24" i="16" s="1"/>
  <c r="F36" i="16"/>
  <c r="E57" i="16"/>
  <c r="G59" i="16"/>
  <c r="C20" i="16"/>
  <c r="E55" i="16"/>
  <c r="E24" i="15"/>
  <c r="B11" i="15"/>
  <c r="C7" i="15" s="1"/>
  <c r="C22" i="15"/>
  <c r="E20" i="15"/>
  <c r="F24" i="15"/>
  <c r="G19" i="15"/>
  <c r="F7" i="15"/>
  <c r="F11" i="15" s="1"/>
  <c r="G6" i="15" s="1"/>
  <c r="C23" i="15"/>
  <c r="E23" i="15"/>
  <c r="C19" i="15"/>
  <c r="C24" i="15" s="1"/>
  <c r="C21" i="15"/>
  <c r="E21" i="15"/>
  <c r="F10" i="12"/>
  <c r="F11" i="12" s="1"/>
  <c r="E22" i="11"/>
  <c r="E20" i="11"/>
  <c r="E19" i="11"/>
  <c r="E18" i="11"/>
  <c r="G48" i="11"/>
  <c r="G50" i="11"/>
  <c r="G52" i="11"/>
  <c r="G53" i="11"/>
  <c r="G49" i="11"/>
  <c r="E65" i="11"/>
  <c r="G10" i="11"/>
  <c r="G21" i="11"/>
  <c r="E72" i="11"/>
  <c r="E74" i="11"/>
  <c r="E76" i="11"/>
  <c r="G19" i="11"/>
  <c r="G22" i="11"/>
  <c r="G20" i="11"/>
  <c r="G18" i="11"/>
  <c r="G72" i="11"/>
  <c r="G74" i="11"/>
  <c r="G76" i="11"/>
  <c r="C77" i="11"/>
  <c r="C7" i="11"/>
  <c r="C11" i="11" s="1"/>
  <c r="G51" i="11"/>
  <c r="C62" i="11"/>
  <c r="C65" i="11" s="1"/>
  <c r="C64" i="11"/>
  <c r="F65" i="11"/>
  <c r="E73" i="11"/>
  <c r="C75" i="11"/>
  <c r="D7" i="11"/>
  <c r="D11" i="11" s="1"/>
  <c r="F8" i="11"/>
  <c r="E21" i="11"/>
  <c r="F41" i="11"/>
  <c r="G73" i="11"/>
  <c r="F11" i="11"/>
  <c r="G9" i="11" s="1"/>
  <c r="E8" i="7"/>
  <c r="E108" i="7"/>
  <c r="E111" i="7"/>
  <c r="E109" i="7"/>
  <c r="E112" i="7"/>
  <c r="G149" i="7"/>
  <c r="G151" i="7"/>
  <c r="G150" i="7"/>
  <c r="G111" i="7"/>
  <c r="G112" i="7"/>
  <c r="G135" i="7"/>
  <c r="G138" i="7"/>
  <c r="G137" i="7"/>
  <c r="E10" i="7"/>
  <c r="E6" i="7"/>
  <c r="E35" i="7"/>
  <c r="E33" i="7"/>
  <c r="E34" i="7"/>
  <c r="E32" i="7"/>
  <c r="E9" i="7"/>
  <c r="G35" i="7"/>
  <c r="G33" i="7"/>
  <c r="G32" i="7"/>
  <c r="G34" i="7"/>
  <c r="E7" i="7"/>
  <c r="F7" i="7"/>
  <c r="G49" i="7"/>
  <c r="G52" i="7"/>
  <c r="G108" i="7"/>
  <c r="G113" i="7" s="1"/>
  <c r="G134" i="7"/>
  <c r="C148" i="7"/>
  <c r="F6" i="7"/>
  <c r="C33" i="7"/>
  <c r="C36" i="7" s="1"/>
  <c r="C35" i="7"/>
  <c r="E135" i="7"/>
  <c r="E139" i="7" s="1"/>
  <c r="C151" i="7"/>
  <c r="C111" i="7"/>
  <c r="G148" i="7"/>
  <c r="C108" i="7"/>
  <c r="C149" i="7"/>
  <c r="B11" i="7"/>
  <c r="C9" i="7" s="1"/>
  <c r="C49" i="7"/>
  <c r="C53" i="7" s="1"/>
  <c r="E21" i="9"/>
  <c r="E22" i="9"/>
  <c r="E23" i="9"/>
  <c r="E19" i="9"/>
  <c r="G19" i="9"/>
  <c r="D11" i="9"/>
  <c r="E8" i="9" s="1"/>
  <c r="E20" i="9"/>
  <c r="F24" i="9"/>
  <c r="G20" i="9" s="1"/>
  <c r="D7" i="9"/>
  <c r="F8" i="9"/>
  <c r="F11" i="9" s="1"/>
  <c r="B11" i="9"/>
  <c r="C21" i="9"/>
  <c r="C23" i="9"/>
  <c r="C19" i="9"/>
  <c r="E10" i="10"/>
  <c r="E8" i="10"/>
  <c r="E6" i="10"/>
  <c r="E11" i="10" s="1"/>
  <c r="E9" i="10"/>
  <c r="C7" i="10"/>
  <c r="C10" i="10"/>
  <c r="C9" i="10"/>
  <c r="G6" i="10"/>
  <c r="G9" i="10"/>
  <c r="G10" i="10"/>
  <c r="G34" i="10"/>
  <c r="E7" i="10"/>
  <c r="G32" i="10"/>
  <c r="G35" i="10"/>
  <c r="G7" i="10"/>
  <c r="G31" i="10"/>
  <c r="I4" i="8"/>
  <c r="I6" i="8"/>
  <c r="I5" i="8"/>
  <c r="G6" i="8"/>
  <c r="G7" i="8"/>
  <c r="G8" i="8"/>
  <c r="E4" i="8"/>
  <c r="G4" i="8"/>
  <c r="G9" i="8" s="1"/>
  <c r="E6" i="8"/>
  <c r="G6" i="6"/>
  <c r="G7" i="6"/>
  <c r="G8" i="6"/>
  <c r="E6" i="6"/>
  <c r="E9" i="6" s="1"/>
  <c r="H9" i="6"/>
  <c r="I6" i="6" s="1"/>
  <c r="C8" i="5"/>
  <c r="E24" i="5"/>
  <c r="G23" i="5"/>
  <c r="D11" i="5"/>
  <c r="E7" i="5" s="1"/>
  <c r="F24" i="5"/>
  <c r="G22" i="5" s="1"/>
  <c r="C56" i="5"/>
  <c r="C58" i="5"/>
  <c r="C68" i="5"/>
  <c r="C70" i="5"/>
  <c r="E56" i="5"/>
  <c r="E60" i="5" s="1"/>
  <c r="C59" i="5"/>
  <c r="C71" i="5"/>
  <c r="F10" i="5"/>
  <c r="F11" i="5" s="1"/>
  <c r="C57" i="5"/>
  <c r="B11" i="5"/>
  <c r="C10" i="5" s="1"/>
  <c r="F60" i="5"/>
  <c r="G69" i="5" s="1"/>
  <c r="G61" i="4"/>
  <c r="G58" i="4"/>
  <c r="G60" i="4"/>
  <c r="G57" i="4"/>
  <c r="G62" i="4" s="1"/>
  <c r="G72" i="4"/>
  <c r="E95" i="4"/>
  <c r="E98" i="4" s="1"/>
  <c r="G45" i="4"/>
  <c r="G83" i="4"/>
  <c r="G85" i="4"/>
  <c r="G82" i="4"/>
  <c r="G81" i="4"/>
  <c r="G32" i="4"/>
  <c r="G69" i="4"/>
  <c r="G74" i="4" s="1"/>
  <c r="G73" i="4"/>
  <c r="G71" i="4"/>
  <c r="G70" i="4"/>
  <c r="G59" i="4"/>
  <c r="E96" i="4"/>
  <c r="G33" i="4"/>
  <c r="G84" i="4"/>
  <c r="C6" i="4"/>
  <c r="C10" i="4"/>
  <c r="C7" i="4"/>
  <c r="G22" i="4"/>
  <c r="G24" i="4" s="1"/>
  <c r="F7" i="4"/>
  <c r="F36" i="4"/>
  <c r="G34" i="4" s="1"/>
  <c r="E60" i="4"/>
  <c r="G95" i="4"/>
  <c r="E6" i="4"/>
  <c r="E11" i="4" s="1"/>
  <c r="E58" i="4"/>
  <c r="E62" i="4" s="1"/>
  <c r="E82" i="4"/>
  <c r="G23" i="4"/>
  <c r="F48" i="4"/>
  <c r="G47" i="4" s="1"/>
  <c r="E45" i="4"/>
  <c r="E48" i="4" s="1"/>
  <c r="E61" i="4"/>
  <c r="E73" i="4"/>
  <c r="D98" i="4"/>
  <c r="E97" i="4" s="1"/>
  <c r="E59" i="4"/>
  <c r="E69" i="4"/>
  <c r="E85" i="4"/>
  <c r="E81" i="4"/>
  <c r="F98" i="4"/>
  <c r="G97" i="4" s="1"/>
  <c r="G44" i="3"/>
  <c r="G43" i="3"/>
  <c r="G47" i="3"/>
  <c r="C10" i="3"/>
  <c r="C6" i="3"/>
  <c r="C8" i="3"/>
  <c r="C9" i="3"/>
  <c r="G46" i="3"/>
  <c r="G58" i="3"/>
  <c r="G55" i="3"/>
  <c r="G56" i="3"/>
  <c r="G57" i="3"/>
  <c r="G59" i="3"/>
  <c r="G35" i="3"/>
  <c r="E24" i="3"/>
  <c r="E7" i="3"/>
  <c r="E10" i="3"/>
  <c r="E9" i="3"/>
  <c r="E6" i="3"/>
  <c r="G20" i="3"/>
  <c r="G23" i="3"/>
  <c r="G19" i="3"/>
  <c r="G24" i="3" s="1"/>
  <c r="G21" i="3"/>
  <c r="G22" i="3"/>
  <c r="G31" i="3"/>
  <c r="G33" i="3"/>
  <c r="G34" i="3"/>
  <c r="F10" i="3"/>
  <c r="C22" i="3"/>
  <c r="C24" i="3" s="1"/>
  <c r="E32" i="3"/>
  <c r="E36" i="3" s="1"/>
  <c r="C55" i="3"/>
  <c r="C60" i="3" s="1"/>
  <c r="C57" i="3"/>
  <c r="F9" i="3"/>
  <c r="G32" i="3"/>
  <c r="E35" i="3"/>
  <c r="G45" i="3"/>
  <c r="C35" i="3"/>
  <c r="C33" i="3"/>
  <c r="C36" i="3" s="1"/>
  <c r="E34" i="3"/>
  <c r="F8" i="3"/>
  <c r="C31" i="3"/>
  <c r="E33" i="3"/>
  <c r="C9" i="2"/>
  <c r="C8" i="2"/>
  <c r="C10" i="2"/>
  <c r="E22" i="2"/>
  <c r="E20" i="2"/>
  <c r="E23" i="2"/>
  <c r="C6" i="2"/>
  <c r="C11" i="2" s="1"/>
  <c r="C7" i="2"/>
  <c r="F8" i="2"/>
  <c r="E21" i="2"/>
  <c r="F24" i="2"/>
  <c r="E10" i="2"/>
  <c r="F9" i="2"/>
  <c r="E9" i="2"/>
  <c r="E11" i="2" s="1"/>
  <c r="E11" i="18" l="1"/>
  <c r="G10" i="18"/>
  <c r="G8" i="18"/>
  <c r="G7" i="18"/>
  <c r="G6" i="18"/>
  <c r="G24" i="18"/>
  <c r="C8" i="18"/>
  <c r="C7" i="18"/>
  <c r="C11" i="18" s="1"/>
  <c r="C10" i="18"/>
  <c r="G40" i="18"/>
  <c r="E9" i="18"/>
  <c r="E10" i="18"/>
  <c r="E8" i="18"/>
  <c r="E22" i="18"/>
  <c r="E21" i="18"/>
  <c r="E24" i="18" s="1"/>
  <c r="E23" i="18"/>
  <c r="G9" i="18"/>
  <c r="E7" i="18"/>
  <c r="E9" i="13"/>
  <c r="E10" i="13"/>
  <c r="E8" i="13"/>
  <c r="C8" i="13"/>
  <c r="C11" i="13" s="1"/>
  <c r="C9" i="13"/>
  <c r="C7" i="13"/>
  <c r="E6" i="13"/>
  <c r="F11" i="13"/>
  <c r="G6" i="13"/>
  <c r="G39" i="13"/>
  <c r="C24" i="1"/>
  <c r="C9" i="1"/>
  <c r="G4" i="1"/>
  <c r="G9" i="1" s="1"/>
  <c r="G8" i="1"/>
  <c r="E9" i="1"/>
  <c r="E11" i="16"/>
  <c r="E60" i="16"/>
  <c r="G9" i="16"/>
  <c r="G10" i="16"/>
  <c r="G8" i="16"/>
  <c r="C24" i="16"/>
  <c r="C11" i="16"/>
  <c r="G7" i="16"/>
  <c r="G11" i="16" s="1"/>
  <c r="G7" i="15"/>
  <c r="G11" i="15" s="1"/>
  <c r="G24" i="15"/>
  <c r="G23" i="15"/>
  <c r="G20" i="15"/>
  <c r="G21" i="15"/>
  <c r="G22" i="15"/>
  <c r="C8" i="15"/>
  <c r="C10" i="15"/>
  <c r="C9" i="15"/>
  <c r="C6" i="15"/>
  <c r="C11" i="15" s="1"/>
  <c r="E10" i="11"/>
  <c r="E9" i="11"/>
  <c r="E8" i="11"/>
  <c r="E6" i="11"/>
  <c r="G40" i="11"/>
  <c r="G39" i="11"/>
  <c r="G36" i="11"/>
  <c r="G38" i="11"/>
  <c r="G77" i="11"/>
  <c r="E77" i="11"/>
  <c r="G6" i="11"/>
  <c r="G60" i="11"/>
  <c r="G63" i="11"/>
  <c r="G61" i="11"/>
  <c r="G7" i="11"/>
  <c r="G62" i="11"/>
  <c r="G8" i="11"/>
  <c r="G23" i="11"/>
  <c r="G37" i="11"/>
  <c r="E7" i="11"/>
  <c r="G64" i="11"/>
  <c r="E23" i="11"/>
  <c r="F11" i="7"/>
  <c r="C10" i="7"/>
  <c r="C6" i="7"/>
  <c r="C113" i="7"/>
  <c r="C153" i="7"/>
  <c r="C7" i="7"/>
  <c r="E36" i="7"/>
  <c r="G153" i="7"/>
  <c r="G139" i="7"/>
  <c r="G36" i="7"/>
  <c r="G53" i="7"/>
  <c r="C8" i="7"/>
  <c r="E11" i="7"/>
  <c r="E113" i="7"/>
  <c r="G9" i="9"/>
  <c r="G10" i="9"/>
  <c r="G6" i="9"/>
  <c r="G11" i="9" s="1"/>
  <c r="G7" i="9"/>
  <c r="C10" i="9"/>
  <c r="C9" i="9"/>
  <c r="G23" i="9"/>
  <c r="G22" i="9"/>
  <c r="G24" i="9" s="1"/>
  <c r="C24" i="9"/>
  <c r="E6" i="9"/>
  <c r="E9" i="9"/>
  <c r="E10" i="9"/>
  <c r="G21" i="9"/>
  <c r="C6" i="9"/>
  <c r="C11" i="9" s="1"/>
  <c r="C8" i="9"/>
  <c r="G8" i="9"/>
  <c r="E24" i="9"/>
  <c r="E7" i="9"/>
  <c r="C7" i="9"/>
  <c r="G36" i="10"/>
  <c r="G11" i="10"/>
  <c r="C11" i="10"/>
  <c r="E9" i="8"/>
  <c r="I9" i="8"/>
  <c r="I8" i="6"/>
  <c r="I9" i="6" s="1"/>
  <c r="I7" i="6"/>
  <c r="G9" i="6"/>
  <c r="G7" i="5"/>
  <c r="G8" i="5"/>
  <c r="G9" i="5"/>
  <c r="C7" i="5"/>
  <c r="C11" i="5" s="1"/>
  <c r="G56" i="5"/>
  <c r="G60" i="5" s="1"/>
  <c r="E10" i="5"/>
  <c r="G68" i="5"/>
  <c r="G72" i="5" s="1"/>
  <c r="E9" i="5"/>
  <c r="C60" i="5"/>
  <c r="C9" i="5"/>
  <c r="G57" i="5"/>
  <c r="C72" i="5"/>
  <c r="G10" i="5"/>
  <c r="G24" i="5"/>
  <c r="E8" i="5"/>
  <c r="E11" i="5" s="1"/>
  <c r="G46" i="4"/>
  <c r="G35" i="4"/>
  <c r="C11" i="4"/>
  <c r="G86" i="4"/>
  <c r="E86" i="4"/>
  <c r="G31" i="4"/>
  <c r="G36" i="4" s="1"/>
  <c r="G7" i="4"/>
  <c r="F11" i="4"/>
  <c r="G96" i="4"/>
  <c r="G98" i="4" s="1"/>
  <c r="E74" i="4"/>
  <c r="G48" i="4"/>
  <c r="G10" i="3"/>
  <c r="G9" i="3"/>
  <c r="G36" i="3"/>
  <c r="E11" i="3"/>
  <c r="C11" i="3"/>
  <c r="G8" i="3"/>
  <c r="F11" i="3"/>
  <c r="G60" i="3"/>
  <c r="G48" i="3"/>
  <c r="E24" i="2"/>
  <c r="G23" i="2"/>
  <c r="G20" i="2"/>
  <c r="F11" i="2"/>
  <c r="G9" i="2" s="1"/>
  <c r="G22" i="2"/>
  <c r="G21" i="2"/>
  <c r="G11" i="18" l="1"/>
  <c r="G9" i="13"/>
  <c r="G10" i="13"/>
  <c r="G8" i="13"/>
  <c r="G7" i="13"/>
  <c r="G11" i="13" s="1"/>
  <c r="E11" i="13"/>
  <c r="E11" i="11"/>
  <c r="G11" i="11"/>
  <c r="G41" i="11"/>
  <c r="G65" i="11"/>
  <c r="G8" i="7"/>
  <c r="G10" i="7"/>
  <c r="G9" i="7"/>
  <c r="G6" i="7"/>
  <c r="G7" i="7"/>
  <c r="C11" i="7"/>
  <c r="E11" i="9"/>
  <c r="G11" i="5"/>
  <c r="G9" i="4"/>
  <c r="G8" i="4"/>
  <c r="G6" i="4"/>
  <c r="G10" i="4"/>
  <c r="G7" i="3"/>
  <c r="G6" i="3"/>
  <c r="G7" i="2"/>
  <c r="G6" i="2"/>
  <c r="G10" i="2"/>
  <c r="G11" i="2"/>
  <c r="G8" i="2"/>
  <c r="G24" i="2"/>
  <c r="G11" i="7" l="1"/>
  <c r="G11" i="4"/>
  <c r="G11" i="3"/>
</calcChain>
</file>

<file path=xl/sharedStrings.xml><?xml version="1.0" encoding="utf-8"?>
<sst xmlns="http://schemas.openxmlformats.org/spreadsheetml/2006/main" count="2006" uniqueCount="617">
  <si>
    <t>NB IMMEUBLES</t>
  </si>
  <si>
    <t>%</t>
  </si>
  <si>
    <t>NB LOGEMENTS</t>
  </si>
  <si>
    <t>DÉFICIT D'ENTRETIEN</t>
  </si>
  <si>
    <t>TOTAL POUR LE QUEBEC</t>
  </si>
  <si>
    <t>5 et +</t>
  </si>
  <si>
    <t>TOTAL</t>
  </si>
  <si>
    <t>MONTRÉAL</t>
  </si>
  <si>
    <t>Total</t>
  </si>
  <si>
    <t>LAVAL</t>
  </si>
  <si>
    <t>MONTÉRÉGIE</t>
  </si>
  <si>
    <t>LANAUDIÈRE</t>
  </si>
  <si>
    <t>CAPITALE NATIONALE</t>
  </si>
  <si>
    <t>LAURENTIDES</t>
  </si>
  <si>
    <t>GASPÉSIE-ÎLES-DE-LA-MADELEINE</t>
  </si>
  <si>
    <t xml:space="preserve">RÉGION CAPITALE NATIONALE </t>
  </si>
  <si>
    <t>capitale nationale</t>
  </si>
  <si>
    <t>Total état des immeubles
région Capitale Nationale
au 2023-11-01</t>
  </si>
  <si>
    <t>Nombre 
d'années</t>
  </si>
  <si>
    <t>Nombre 
d'immeubles</t>
  </si>
  <si>
    <t>Nombre de 
Logements</t>
  </si>
  <si>
    <t>Déficit de 
maintien actif</t>
  </si>
  <si>
    <t>OMH de Québec</t>
  </si>
  <si>
    <t>Total état des immeubles
au 2023-11-01</t>
  </si>
  <si>
    <t>Détails état
des immeubles</t>
  </si>
  <si>
    <t>Adresse des
d'immeubles</t>
  </si>
  <si>
    <t>Numéro de projet</t>
  </si>
  <si>
    <t>Date de fin de l'entente</t>
  </si>
  <si>
    <r>
      <rPr>
        <sz val="10"/>
        <color rgb="FF333333"/>
        <rFont val="Arial MT"/>
        <family val="2"/>
      </rPr>
      <t>120, rue De La Reine, Québec (Québec) G1K 2P7</t>
    </r>
  </si>
  <si>
    <r>
      <rPr>
        <sz val="10"/>
        <color rgb="FF333333"/>
        <rFont val="Arial MT"/>
        <family val="2"/>
      </rPr>
      <t>225, rue Le Jeune, Québec (Québec) G1L 4G4</t>
    </r>
  </si>
  <si>
    <r>
      <rPr>
        <sz val="10"/>
        <color rgb="FF333333"/>
        <rFont val="Arial MT"/>
        <family val="2"/>
      </rPr>
      <t>230, boulevard René-Lévesque Ouest, Québec (Québec) G1R 2A8</t>
    </r>
  </si>
  <si>
    <r>
      <rPr>
        <sz val="10"/>
        <color rgb="FF333333"/>
        <rFont val="Arial MT"/>
        <family val="2"/>
      </rPr>
      <t>201, rue Du Roi, Québec (Québec) G1K 2W3</t>
    </r>
  </si>
  <si>
    <r>
      <rPr>
        <sz val="10"/>
        <color rgb="FF333333"/>
        <rFont val="Arial MT"/>
        <family val="2"/>
      </rPr>
      <t>788, rue Du Prince-Édouard, Québec (Québec) G1K 8C8</t>
    </r>
  </si>
  <si>
    <r>
      <rPr>
        <sz val="10"/>
        <color rgb="FF333333"/>
        <rFont val="Arial MT"/>
        <family val="2"/>
      </rPr>
      <t>1, rue Richelieu C.P. 39, Sainte-Brigitte-De-Laval (Québec) G0A 3K0</t>
    </r>
  </si>
  <si>
    <r>
      <rPr>
        <sz val="10"/>
        <color rgb="FF333333"/>
        <rFont val="Arial MT"/>
        <family val="2"/>
      </rPr>
      <t>428, rue Champlain, Québec (Québec) G1K 4J2</t>
    </r>
  </si>
  <si>
    <t>OMH du Grand Portneuf</t>
  </si>
  <si>
    <r>
      <rPr>
        <sz val="10"/>
        <color rgb="FF333333"/>
        <rFont val="Arial MT"/>
        <family val="2"/>
      </rPr>
      <t>21, rue Louis-Jolliet, Ste-Catherine-De-La-J-Cartier (Québec) G3N 2N8</t>
    </r>
  </si>
  <si>
    <t>OMH de Baie St-Paul</t>
  </si>
  <si>
    <r>
      <rPr>
        <sz val="10"/>
        <color rgb="FF333333"/>
        <rFont val="Arial MT"/>
        <family val="2"/>
      </rPr>
      <t>Art. 53, 54 et 59</t>
    </r>
    <r>
      <rPr>
        <sz val="10"/>
        <rFont val="Arial MT"/>
      </rPr>
      <t xml:space="preserve"> Baie-Saint-Paul</t>
    </r>
  </si>
  <si>
    <t>RÉGION GASPÉSIE-ÎLES-DE-LA-MADELEINE</t>
  </si>
  <si>
    <t>Total état des immeubles
région Gaspésie-îles-de-la-Madeleine
au 2023-11-01</t>
  </si>
  <si>
    <t>OMH de Percé</t>
  </si>
  <si>
    <r>
      <rPr>
        <sz val="10"/>
        <color rgb="FF333333"/>
        <rFont val="Arial MT"/>
        <family val="2"/>
      </rPr>
      <t>1909, route 132 Est, St-Georges-De-Malbaie (Québec) G0C 1X0</t>
    </r>
  </si>
  <si>
    <r>
      <rPr>
        <sz val="10"/>
        <color rgb="FF333333"/>
        <rFont val="Arial MT"/>
        <family val="2"/>
      </rPr>
      <t>1069, route 132, Barachois (Québec) G0C 1A0</t>
    </r>
  </si>
  <si>
    <t>OMH de Gaspé</t>
  </si>
  <si>
    <r>
      <rPr>
        <sz val="10"/>
        <color rgb="FF333333"/>
        <rFont val="Arial MT"/>
        <family val="2"/>
      </rPr>
      <t>Art. 53, 54 et 59</t>
    </r>
    <r>
      <rPr>
        <sz val="10"/>
        <rFont val="Arial MT"/>
      </rPr>
      <t>, Gaspé</t>
    </r>
  </si>
  <si>
    <t>OMH de Chandler</t>
  </si>
  <si>
    <r>
      <rPr>
        <sz val="10"/>
        <color rgb="FF333333"/>
        <rFont val="Arial MT"/>
        <family val="2"/>
      </rPr>
      <t>436, avenue Du Domaine, Chandler (Québec) G0C 1K0</t>
    </r>
  </si>
  <si>
    <r>
      <rPr>
        <sz val="10"/>
        <color rgb="FF333333"/>
        <rFont val="Arial MT"/>
        <family val="2"/>
      </rPr>
      <t>434, avenue Du Domaine, Chandler (Québec) G0C 1K0</t>
    </r>
  </si>
  <si>
    <r>
      <rPr>
        <sz val="10"/>
        <color rgb="FF333333"/>
        <rFont val="Arial MT"/>
        <family val="2"/>
      </rPr>
      <t>419, boulevard Pabos, Pabos (Québec) G0C 2H0</t>
    </r>
  </si>
  <si>
    <t>OH de Baie-des-Chaleurs</t>
  </si>
  <si>
    <t>Maison Marie-Pierre
137, rue Louisbourg, Bonaventure (Québec) G0C 1E0</t>
  </si>
  <si>
    <r>
      <rPr>
        <sz val="10"/>
        <color rgb="FF333333"/>
        <rFont val="Arial MT"/>
        <family val="2"/>
      </rPr>
      <t>65, avenue Castilloux, Paspébiac (Québec) G0C 2K0</t>
    </r>
  </si>
  <si>
    <r>
      <rPr>
        <sz val="10"/>
        <color rgb="FF333333"/>
        <rFont val="Arial MT"/>
        <family val="2"/>
      </rPr>
      <t>161, avenue Loisel, Paspébiac (Québec) G0C 2K0</t>
    </r>
  </si>
  <si>
    <t>OMH de Grande-Rivière</t>
  </si>
  <si>
    <r>
      <rPr>
        <sz val="10"/>
        <color rgb="FF333333"/>
        <rFont val="Arial MT"/>
        <family val="2"/>
      </rPr>
      <t>Art. 53, 54 et 59</t>
    </r>
    <r>
      <rPr>
        <sz val="10"/>
        <rFont val="Arial MT"/>
      </rPr>
      <t>, Grande-Rivière</t>
    </r>
  </si>
  <si>
    <r>
      <rPr>
        <sz val="10"/>
        <color rgb="FF333333"/>
        <rFont val="Arial MT"/>
        <family val="2"/>
      </rPr>
      <t>101, rue Du Carrefour, Grande-Rivière (Québec) G0C 1V0</t>
    </r>
  </si>
  <si>
    <r>
      <rPr>
        <sz val="10"/>
        <color rgb="FF333333"/>
        <rFont val="Arial MT"/>
        <family val="2"/>
      </rPr>
      <t>195, rue Du Parc, Grande-Rivière (Québec) G0C 1V0</t>
    </r>
  </si>
  <si>
    <r>
      <rPr>
        <sz val="10"/>
        <color rgb="FF333333"/>
        <rFont val="Arial MT"/>
        <family val="2"/>
      </rPr>
      <t>89, Hotel De Ville, Grande-Rivière (Québec) G0C 1V0</t>
    </r>
  </si>
  <si>
    <r>
      <rPr>
        <sz val="10"/>
        <color rgb="FF333333"/>
        <rFont val="Arial MT"/>
        <family val="2"/>
      </rPr>
      <t>188, Hotel De Ville, Grande-Rivière (Québec) G0C 1V0</t>
    </r>
  </si>
  <si>
    <t>RÉGION LANAUDIÈRE</t>
  </si>
  <si>
    <t>Total état des immeubles
région Lanaudière
au 2023-11-01</t>
  </si>
  <si>
    <t>ORH de Montcalm</t>
  </si>
  <si>
    <r>
      <rPr>
        <sz val="10"/>
        <color rgb="FF333333"/>
        <rFont val="Arial MT"/>
        <family val="2"/>
      </rPr>
      <t>6450, route 335, Saint-Calixte (Québec) J0K 1Z0</t>
    </r>
  </si>
  <si>
    <r>
      <rPr>
        <sz val="10"/>
        <color rgb="FF333333"/>
        <rFont val="Arial MT"/>
        <family val="2"/>
      </rPr>
      <t>6448, route 335, Saint-Calixte (Québec) J0K 1Z0</t>
    </r>
  </si>
  <si>
    <t>OMH de L'Épiphanie</t>
  </si>
  <si>
    <r>
      <rPr>
        <sz val="10"/>
        <color rgb="FF333333"/>
        <rFont val="Arial MT"/>
        <family val="2"/>
      </rPr>
      <t>Art. 53, 54 et 59</t>
    </r>
  </si>
  <si>
    <r>
      <rPr>
        <sz val="10"/>
        <color rgb="FF333333"/>
        <rFont val="Arial MT"/>
        <family val="2"/>
      </rPr>
      <t>183, rue Amireault, L'Épiphanie (Québec) J5X 2T4</t>
    </r>
  </si>
  <si>
    <r>
      <rPr>
        <sz val="10"/>
        <color rgb="FF333333"/>
        <rFont val="Arial MT"/>
        <family val="2"/>
      </rPr>
      <t>46, rue Des Pleiades, L'Épiphanie (Québec) J5X 4C9</t>
    </r>
  </si>
  <si>
    <r>
      <rPr>
        <sz val="10"/>
        <color rgb="FF333333"/>
        <rFont val="Arial MT"/>
        <family val="2"/>
      </rPr>
      <t>133, rue Vanier, L'Épiphanie (Québec) J5X 3A6</t>
    </r>
  </si>
  <si>
    <r>
      <rPr>
        <sz val="10"/>
        <color rgb="FF333333"/>
        <rFont val="Arial MT"/>
        <family val="2"/>
      </rPr>
      <t>118, place Mélançon, L'Épiphanie (Québec) J5X 2R4</t>
    </r>
  </si>
  <si>
    <t>OMH de Lanaudière-Sud</t>
  </si>
  <si>
    <r>
      <rPr>
        <sz val="10"/>
        <color rgb="FF333333"/>
        <rFont val="Arial MT"/>
        <family val="2"/>
      </rPr>
      <t>420, boulevard De Terrebonne, Terrebonne (Québec) J6W 2G8</t>
    </r>
  </si>
  <si>
    <r>
      <rPr>
        <sz val="10"/>
        <color rgb="FF333333"/>
        <rFont val="Arial MT"/>
        <family val="2"/>
      </rPr>
      <t>412, boulevard De Terrebonne, Terrebonne (Québec) J6W 2G8</t>
    </r>
  </si>
  <si>
    <r>
      <rPr>
        <sz val="10"/>
        <color rgb="FF333333"/>
        <rFont val="Arial MT"/>
        <family val="2"/>
      </rPr>
      <t>396, boulevard De Terrebonne, Terrebonne (Québec) J6W 2G8</t>
    </r>
  </si>
  <si>
    <r>
      <rPr>
        <sz val="10"/>
        <color rgb="FF333333"/>
        <rFont val="Arial MT"/>
        <family val="2"/>
      </rPr>
      <t>388, boulevard De Terrebonne, Terrebonne (Québec) J6W 2G8</t>
    </r>
  </si>
  <si>
    <r>
      <rPr>
        <sz val="10"/>
        <color rgb="FF333333"/>
        <rFont val="Arial MT"/>
        <family val="2"/>
      </rPr>
      <t>550, rue De Cloridan, Terrebonne (Québec) J6X 3J5</t>
    </r>
  </si>
  <si>
    <r>
      <rPr>
        <sz val="10"/>
        <color rgb="FF333333"/>
        <rFont val="Arial MT"/>
        <family val="2"/>
      </rPr>
      <t>404, boulevard De Terrebonne, Terrebonne (Québec) J6W 2G8</t>
    </r>
  </si>
  <si>
    <r>
      <rPr>
        <sz val="10"/>
        <color rgb="FF333333"/>
        <rFont val="Arial MT"/>
        <family val="2"/>
      </rPr>
      <t>2418, croissant D'Auteuil, Mascouche (Québec) J7K 3K8</t>
    </r>
  </si>
  <si>
    <r>
      <rPr>
        <sz val="10"/>
        <color rgb="FF333333"/>
        <rFont val="Arial MT"/>
        <family val="2"/>
      </rPr>
      <t>454, boulevard De Terrebonne, Terrebonne (Québec) J6W 2G8</t>
    </r>
  </si>
  <si>
    <t>OH au Coeur de chez nous</t>
  </si>
  <si>
    <r>
      <rPr>
        <sz val="10"/>
        <color rgb="FF333333"/>
        <rFont val="Arial MT"/>
        <family val="2"/>
      </rPr>
      <t>70, rue Des Ormes, Sainte-Mélanie (Québec) J0K 3A0</t>
    </r>
  </si>
  <si>
    <r>
      <rPr>
        <sz val="10"/>
        <color rgb="FF333333"/>
        <rFont val="Arial MT"/>
        <family val="2"/>
      </rPr>
      <t>140, rue Wilfrid-Ranger, Saint-Charles-Borromée (Québec) J6E 7Z9</t>
    </r>
  </si>
  <si>
    <t>OMH de Matawini</t>
  </si>
  <si>
    <r>
      <rPr>
        <sz val="10"/>
        <color rgb="FF333333"/>
        <rFont val="Arial MT"/>
        <family val="2"/>
      </rPr>
      <t>101, 65E, Saint-Côme (Québec) J0K 2B0</t>
    </r>
  </si>
  <si>
    <r>
      <rPr>
        <sz val="10"/>
        <color rgb="FF333333"/>
        <rFont val="Arial MT"/>
        <family val="2"/>
      </rPr>
      <t>11, rue Panet, Sainte-Béatrix (Québec) J0K 1Y0</t>
    </r>
  </si>
  <si>
    <r>
      <rPr>
        <sz val="10"/>
        <color rgb="FF333333"/>
        <rFont val="Arial MT"/>
        <family val="2"/>
      </rPr>
      <t>4501, rue Queen, Rawdon (Québec) J0K 1S0</t>
    </r>
  </si>
  <si>
    <r>
      <rPr>
        <sz val="10"/>
        <color rgb="FF333333"/>
        <rFont val="Arial MT"/>
        <family val="2"/>
      </rPr>
      <t>558, rue Desormeaux, Saint-Donat-De-Montcalm (Québec) J0T 2C0</t>
    </r>
  </si>
  <si>
    <r>
      <rPr>
        <sz val="10"/>
        <color rgb="FF333333"/>
        <rFont val="Arial MT"/>
        <family val="2"/>
      </rPr>
      <t>5220, rue Lionel, Saint-Félix-De-Valois (Québec) J0K 2M0</t>
    </r>
  </si>
  <si>
    <r>
      <rPr>
        <sz val="10"/>
        <color rgb="FF333333"/>
        <rFont val="Arial MT"/>
        <family val="2"/>
      </rPr>
      <t>250, rue Du Collège, Saint-Jean-De-Matha (Québec) J0K 2S0</t>
    </r>
  </si>
  <si>
    <t>ORH de comté d'Autray</t>
  </si>
  <si>
    <r>
      <rPr>
        <sz val="10"/>
        <color rgb="FF333333"/>
        <rFont val="Arial MT"/>
        <family val="2"/>
      </rPr>
      <t>740, De Montcalm, Berthierville (Québec) J0K 1A0</t>
    </r>
  </si>
  <si>
    <r>
      <rPr>
        <sz val="10"/>
        <color rgb="FF333333"/>
        <rFont val="Arial MT"/>
        <family val="2"/>
      </rPr>
      <t>611, Désy, Berthierville (Québec) J0K 1A0</t>
    </r>
  </si>
  <si>
    <r>
      <rPr>
        <sz val="10"/>
        <color rgb="FF333333"/>
        <rFont val="Arial MT"/>
        <family val="2"/>
      </rPr>
      <t>140, rue Des Écoles, Ville de Saint-Gabriel (Québec) J0K 2N0</t>
    </r>
  </si>
  <si>
    <t>OMH de Joliette</t>
  </si>
  <si>
    <r>
      <rPr>
        <sz val="10"/>
        <color rgb="FF333333"/>
        <rFont val="Arial MT"/>
        <family val="2"/>
      </rPr>
      <t>239, rue Flamand, Joliette (Québec) J6E 7K5</t>
    </r>
  </si>
  <si>
    <r>
      <rPr>
        <sz val="10"/>
        <color rgb="FF333333"/>
        <rFont val="Arial MT"/>
        <family val="2"/>
      </rPr>
      <t>477, rue Saint-Thomas, Joliette (Québec) J6E 3P9</t>
    </r>
  </si>
  <si>
    <r>
      <rPr>
        <sz val="10"/>
        <color rgb="FF333333"/>
        <rFont val="Arial MT"/>
        <family val="2"/>
      </rPr>
      <t>483, rue Saint-Thomas, Joliette (Québec) J6E 3P9</t>
    </r>
  </si>
  <si>
    <r>
      <rPr>
        <sz val="10"/>
        <color rgb="FF333333"/>
        <rFont val="Arial MT"/>
        <family val="2"/>
      </rPr>
      <t>1309, rue Piette, Joliette (Québec) J6E 3V9</t>
    </r>
  </si>
  <si>
    <r>
      <rPr>
        <sz val="10"/>
        <color rgb="FF333333"/>
        <rFont val="Arial MT"/>
        <family val="2"/>
      </rPr>
      <t>1333, rue Piette, Joliette (Québec) J6E 3V9</t>
    </r>
  </si>
  <si>
    <r>
      <rPr>
        <sz val="10"/>
        <color rgb="FF333333"/>
        <rFont val="Arial MT"/>
        <family val="2"/>
      </rPr>
      <t>459, rue Saint-Thomas, Joliette (Québec) J6E 3P9</t>
    </r>
  </si>
  <si>
    <r>
      <rPr>
        <sz val="10"/>
        <color rgb="FF333333"/>
        <rFont val="Arial MT"/>
        <family val="2"/>
      </rPr>
      <t>1337, rue Piette, Joliette (Québec) J6E 3V9</t>
    </r>
  </si>
  <si>
    <r>
      <rPr>
        <sz val="10"/>
        <color rgb="FF333333"/>
        <rFont val="Arial MT"/>
        <family val="2"/>
      </rPr>
      <t>334, rue Boisvert, Joliette (Québec) J6E 6M3</t>
    </r>
  </si>
  <si>
    <r>
      <rPr>
        <sz val="10"/>
        <color rgb="FF333333"/>
        <rFont val="Arial MT"/>
        <family val="2"/>
      </rPr>
      <t>1351, rue Piette, Joliette (Québec) J6E 3V9</t>
    </r>
  </si>
  <si>
    <r>
      <rPr>
        <sz val="10"/>
        <color rgb="FF333333"/>
        <rFont val="Arial MT"/>
        <family val="2"/>
      </rPr>
      <t>294, rue Boisvert, Joliette (Québec) J6E 6M3</t>
    </r>
  </si>
  <si>
    <r>
      <rPr>
        <sz val="10"/>
        <color rgb="FF333333"/>
        <rFont val="Arial MT"/>
        <family val="2"/>
      </rPr>
      <t>1305, rue Piette, Joliette (Québec) J6E 3V9</t>
    </r>
  </si>
  <si>
    <r>
      <rPr>
        <sz val="10"/>
        <color rgb="FF333333"/>
        <rFont val="Arial MT"/>
        <family val="2"/>
      </rPr>
      <t>900, rue Richard, Joliette (Québec) J6E 2V2</t>
    </r>
  </si>
  <si>
    <t>RÉGION LAURENTIDES</t>
  </si>
  <si>
    <t>Total état des immeubles
région Laurentides
au 2023-11-01</t>
  </si>
  <si>
    <t>OH Thérèse de Blainville</t>
  </si>
  <si>
    <r>
      <rPr>
        <sz val="10"/>
        <color rgb="FF333333"/>
        <rFont val="Arial MT"/>
        <family val="2"/>
      </rPr>
      <t>162, carré St-Pierre, Sainte-Thérèse (Québec) J7E 4M9</t>
    </r>
  </si>
  <si>
    <r>
      <rPr>
        <sz val="10"/>
        <color rgb="FF333333"/>
        <rFont val="Arial MT"/>
        <family val="2"/>
      </rPr>
      <t>12, rue Mainville, Sainte-Thérèse (Québec) J7E 4V6</t>
    </r>
  </si>
  <si>
    <t>OMH des Laurentides</t>
  </si>
  <si>
    <t>Art.53, 54 et 59, Sainte-Agathe-des-Monts</t>
  </si>
  <si>
    <t>ORH Lac des Deux Montagnes</t>
  </si>
  <si>
    <r>
      <rPr>
        <sz val="10"/>
        <color rgb="FF333333"/>
        <rFont val="Arial MT"/>
        <family val="2"/>
      </rPr>
      <t>282, rue Boileau, Saint-Eustache (Québec) J7R 2V6</t>
    </r>
  </si>
  <si>
    <t>ORH D'Argenteuil</t>
  </si>
  <si>
    <r>
      <rPr>
        <sz val="10"/>
        <color rgb="FF333333"/>
        <rFont val="Arial MT"/>
        <family val="2"/>
      </rPr>
      <t>5, rue Saindon, Lachute (Québec) J8H 3T8</t>
    </r>
  </si>
  <si>
    <r>
      <rPr>
        <sz val="10"/>
        <color rgb="FF333333"/>
        <rFont val="Arial MT"/>
        <family val="2"/>
      </rPr>
      <t>125, boulevard Richelieu, Lachute (Québec) J8H 2S3</t>
    </r>
  </si>
  <si>
    <r>
      <rPr>
        <sz val="10"/>
        <color rgb="FF333333"/>
        <rFont val="Arial MT"/>
        <family val="2"/>
      </rPr>
      <t>445, avenue D'Argenteuil, Lachute (Québec) J8H 3W6</t>
    </r>
  </si>
  <si>
    <t>OMH de St-Jérôme</t>
  </si>
  <si>
    <r>
      <rPr>
        <sz val="10"/>
        <color rgb="FF333333"/>
        <rFont val="Arial MT"/>
        <family val="2"/>
      </rPr>
      <t>526, rue Labelle, Saint-Jérôme (Québec) J7Z 5L5</t>
    </r>
  </si>
  <si>
    <r>
      <rPr>
        <sz val="10"/>
        <color rgb="FF333333"/>
        <rFont val="Arial MT"/>
        <family val="2"/>
      </rPr>
      <t>605, rue Ouimet, Saint-Jérôme (Québec) J7Z 1R4</t>
    </r>
  </si>
  <si>
    <r>
      <rPr>
        <sz val="10"/>
        <color rgb="FF333333"/>
        <rFont val="Arial MT"/>
        <family val="2"/>
      </rPr>
      <t>Art. 53, 54 et 59</t>
    </r>
    <r>
      <rPr>
        <sz val="10"/>
        <rFont val="Arial MT"/>
      </rPr>
      <t>, Saint-Jérôme</t>
    </r>
  </si>
  <si>
    <t>RÉGION LAVAL</t>
  </si>
  <si>
    <t>OMH de Laval
2023-11-01</t>
  </si>
  <si>
    <t>Détails état 
des immeubles</t>
  </si>
  <si>
    <r>
      <rPr>
        <sz val="10"/>
        <color rgb="FF333333"/>
        <rFont val="Arial MT"/>
        <family val="2"/>
      </rPr>
      <t>902, rue Wilfrid-Laurier, Laval (Québec) H7V 3G1</t>
    </r>
  </si>
  <si>
    <r>
      <rPr>
        <sz val="10"/>
        <color rgb="FF333333"/>
        <rFont val="Arial MT"/>
        <family val="2"/>
      </rPr>
      <t>746, rue Brien, Laval (Québec) H7V 1T1</t>
    </r>
  </si>
  <si>
    <r>
      <rPr>
        <sz val="10"/>
        <color rgb="FF333333"/>
        <rFont val="Arial MT"/>
        <family val="2"/>
      </rPr>
      <t>270, boulevard Cartier Ouest, Laval (Québec) H7N 5R3</t>
    </r>
  </si>
  <si>
    <r>
      <rPr>
        <sz val="10"/>
        <color rgb="FF333333"/>
        <rFont val="Arial MT"/>
        <family val="2"/>
      </rPr>
      <t>655, chemin Du Sablon, Laval (Québec) H7W 4H5</t>
    </r>
  </si>
  <si>
    <r>
      <rPr>
        <sz val="10"/>
        <color rgb="FF333333"/>
        <rFont val="Arial MT"/>
        <family val="2"/>
      </rPr>
      <t>650, rue Sylvie, Laval (Québec) H7X 2W7</t>
    </r>
  </si>
  <si>
    <r>
      <rPr>
        <sz val="10"/>
        <color rgb="FF333333"/>
        <rFont val="Arial MT"/>
        <family val="2"/>
      </rPr>
      <t>3295, rue Monod, Laval (Québec) H7V 3T6</t>
    </r>
  </si>
  <si>
    <t>3985, boulevard Lévesque Ouest, Laval (Québec) H7W 2P2</t>
  </si>
  <si>
    <r>
      <rPr>
        <sz val="10"/>
        <color rgb="FF333333"/>
        <rFont val="Arial MT"/>
        <family val="2"/>
      </rPr>
      <t>415, rue Jubinville, Laval (Québec) H7G 3E4</t>
    </r>
  </si>
  <si>
    <r>
      <rPr>
        <sz val="10"/>
        <color rgb="FF333333"/>
        <rFont val="Arial MT"/>
        <family val="2"/>
      </rPr>
      <t>972, rue Thomas-Chapais, Laval (Québec) H7V 3K3</t>
    </r>
  </si>
  <si>
    <r>
      <rPr>
        <sz val="10"/>
        <color rgb="FF333333"/>
        <rFont val="Arial MT"/>
        <family val="2"/>
      </rPr>
      <t>988, rue Thomas-Chapais, Laval (Québec) H7V 3K3</t>
    </r>
  </si>
  <si>
    <r>
      <rPr>
        <sz val="10"/>
        <color rgb="FF333333"/>
        <rFont val="Arial MT"/>
        <family val="2"/>
      </rPr>
      <t>926, rue Honore-Mercier, Laval (Québec) H7V 3A5</t>
    </r>
  </si>
  <si>
    <r>
      <rPr>
        <sz val="10"/>
        <color rgb="FF333333"/>
        <rFont val="Arial MT"/>
        <family val="2"/>
      </rPr>
      <t>890, rue Honore-Mercier, Laval (Québec) H7V 3A5</t>
    </r>
  </si>
  <si>
    <r>
      <rPr>
        <sz val="10"/>
        <color rgb="FF333333"/>
        <rFont val="Arial MT"/>
        <family val="2"/>
      </rPr>
      <t>881, rue Wilfrid-Laurier, Laval (Québec) H7V 3E9</t>
    </r>
  </si>
  <si>
    <r>
      <rPr>
        <sz val="10"/>
        <color rgb="FF333333"/>
        <rFont val="Arial MT"/>
        <family val="2"/>
      </rPr>
      <t>927, rue Wilfrid-Laurier, Laval (Québec) H7V 3E9</t>
    </r>
  </si>
  <si>
    <r>
      <rPr>
        <sz val="10"/>
        <color rgb="FF333333"/>
        <rFont val="Arial MT"/>
        <family val="2"/>
      </rPr>
      <t>632, rue Henri-Bourassa, Laval (Québec) H7V 1S5</t>
    </r>
  </si>
  <si>
    <r>
      <rPr>
        <sz val="10"/>
        <color rgb="FF333333"/>
        <rFont val="Arial MT"/>
        <family val="2"/>
      </rPr>
      <t>620, rue Henri-Bourassa, Laval (Québec) H7V 1S5</t>
    </r>
  </si>
  <si>
    <r>
      <rPr>
        <sz val="10"/>
        <color rgb="FF333333"/>
        <rFont val="Arial MT"/>
        <family val="2"/>
      </rPr>
      <t>1000, boulevard Pie-X, Laval (Québec) H7V 3A8</t>
    </r>
  </si>
  <si>
    <r>
      <rPr>
        <sz val="10"/>
        <color rgb="FF333333"/>
        <rFont val="Arial MT"/>
        <family val="2"/>
      </rPr>
      <t>613, rue Henri-Bourassa, Laval (Québec) H7V 1S4</t>
    </r>
  </si>
  <si>
    <r>
      <rPr>
        <sz val="10"/>
        <color rgb="FF333333"/>
        <rFont val="Arial MT"/>
        <family val="2"/>
      </rPr>
      <t>639, rue Henri-Bourassa, Laval (Québec) H7V 1S4</t>
    </r>
  </si>
  <si>
    <r>
      <rPr>
        <sz val="10"/>
        <color rgb="FF333333"/>
        <rFont val="Arial MT"/>
        <family val="2"/>
      </rPr>
      <t>642, rue Brien, Laval (Québec) H7V 1S8</t>
    </r>
  </si>
  <si>
    <r>
      <rPr>
        <sz val="10"/>
        <color rgb="FF333333"/>
        <rFont val="Arial MT"/>
        <family val="2"/>
      </rPr>
      <t>610, rue Brien, Laval (Québec) H7V 1S8</t>
    </r>
  </si>
  <si>
    <r>
      <rPr>
        <sz val="10"/>
        <color rgb="FF333333"/>
        <rFont val="Arial MT"/>
        <family val="2"/>
      </rPr>
      <t>600, rue Brien, Laval (Québec) H7V 1S8</t>
    </r>
  </si>
  <si>
    <r>
      <rPr>
        <sz val="10"/>
        <color rgb="FF333333"/>
        <rFont val="Arial MT"/>
        <family val="2"/>
      </rPr>
      <t>818, 79e Avenue, Laval (Québec) H7V 3J1</t>
    </r>
  </si>
  <si>
    <r>
      <rPr>
        <sz val="10"/>
        <color rgb="FF333333"/>
        <rFont val="Arial MT"/>
        <family val="2"/>
      </rPr>
      <t>3762, boulevard Notre-Dame, Laval (Québec) H7V 1R7</t>
    </r>
  </si>
  <si>
    <r>
      <rPr>
        <sz val="10"/>
        <color rgb="FF333333"/>
        <rFont val="Arial MT"/>
        <family val="2"/>
      </rPr>
      <t>850, rue Honore-Mercier, Laval (Québec) H7V 3A5</t>
    </r>
  </si>
  <si>
    <r>
      <rPr>
        <sz val="10"/>
        <color rgb="FF333333"/>
        <rFont val="Arial MT"/>
        <family val="2"/>
      </rPr>
      <t>926, rue Wilfrid-Laurier, Laval (Québec) H7V 3G1</t>
    </r>
  </si>
  <si>
    <r>
      <rPr>
        <sz val="10"/>
        <color rgb="FF333333"/>
        <rFont val="Arial MT"/>
        <family val="2"/>
      </rPr>
      <t>903, rue Thomas-Chapais, Laval (Québec) H7V 3K4</t>
    </r>
  </si>
  <si>
    <r>
      <rPr>
        <sz val="10"/>
        <color rgb="FF333333"/>
        <rFont val="Arial MT"/>
        <family val="2"/>
      </rPr>
      <t>925, rue Thomas-Chapais, Laval (Québec) H7V 3K4</t>
    </r>
  </si>
  <si>
    <r>
      <rPr>
        <sz val="10"/>
        <color rgb="FF333333"/>
        <rFont val="Arial MT"/>
        <family val="2"/>
      </rPr>
      <t>947, rue Thomas-Chapais, Laval (Québec) H7V 3K4</t>
    </r>
  </si>
  <si>
    <r>
      <rPr>
        <sz val="10"/>
        <color rgb="FF333333"/>
        <rFont val="Arial MT"/>
        <family val="2"/>
      </rPr>
      <t>675, rue Henri-Bourassa, Laval (Québec) H7V 1S6</t>
    </r>
  </si>
  <si>
    <r>
      <rPr>
        <sz val="10"/>
        <color rgb="FF333333"/>
        <rFont val="Arial MT"/>
        <family val="2"/>
      </rPr>
      <t>683, rue Henri-Bourassa, Laval (Québec) H7V 1S6</t>
    </r>
  </si>
  <si>
    <r>
      <rPr>
        <sz val="10"/>
        <color rgb="FF333333"/>
        <rFont val="Arial MT"/>
        <family val="2"/>
      </rPr>
      <t>948, rue Thomas-Chapais, Laval (Québec) H7V 3K3</t>
    </r>
  </si>
  <si>
    <r>
      <rPr>
        <sz val="10"/>
        <color rgb="FF333333"/>
        <rFont val="Arial MT"/>
        <family val="2"/>
      </rPr>
      <t>928, rue Thomas-Chapais, Laval (Québec) H7V 3K3</t>
    </r>
  </si>
  <si>
    <r>
      <rPr>
        <sz val="10"/>
        <color rgb="FF333333"/>
        <rFont val="Arial MT"/>
        <family val="2"/>
      </rPr>
      <t>900, rue Thomas-Chapais, Laval (Québec) H7V 3K3</t>
    </r>
  </si>
  <si>
    <r>
      <rPr>
        <sz val="10"/>
        <color rgb="FF333333"/>
        <rFont val="Arial MT"/>
        <family val="2"/>
      </rPr>
      <t>728, rue Brien, Laval (Québec) H7V 1T1</t>
    </r>
  </si>
  <si>
    <r>
      <rPr>
        <sz val="10"/>
        <color rgb="FF333333"/>
        <rFont val="Arial MT"/>
        <family val="2"/>
      </rPr>
      <t>700, rue Brien, Laval (Québec) H7V 1T1</t>
    </r>
  </si>
  <si>
    <r>
      <rPr>
        <sz val="10"/>
        <color rgb="FF333333"/>
        <rFont val="Arial MT"/>
        <family val="2"/>
      </rPr>
      <t>680, rue Brien, Laval (Québec) H7V 1T1</t>
    </r>
  </si>
  <si>
    <r>
      <rPr>
        <sz val="10"/>
        <color rgb="FF333333"/>
        <rFont val="Arial MT"/>
        <family val="2"/>
      </rPr>
      <t>1865, boulevard Le Corbusier, Laval (Québec) H7S 1Z4</t>
    </r>
  </si>
  <si>
    <r>
      <rPr>
        <sz val="10"/>
        <color rgb="FF333333"/>
        <rFont val="Arial MT"/>
        <family val="2"/>
      </rPr>
      <t>1831, boulevard Le Corbusier, Laval (Québec) H7S 1Z4</t>
    </r>
  </si>
  <si>
    <r>
      <rPr>
        <sz val="10"/>
        <color rgb="FF333333"/>
        <rFont val="Arial MT"/>
        <family val="2"/>
      </rPr>
      <t>1903, boulevard Le Corbusier, Laval (Québec) H7S 1Z4</t>
    </r>
  </si>
  <si>
    <r>
      <rPr>
        <sz val="10"/>
        <color rgb="FF333333"/>
        <rFont val="Arial MT"/>
        <family val="2"/>
      </rPr>
      <t>1895, boulevard Le Corbusier, Laval (Québec) H7S 1Z4</t>
    </r>
  </si>
  <si>
    <t>RÉGION MONTÉRÉGIE</t>
  </si>
  <si>
    <t>Total état des immeubles
région Montérégie
au 2023-11-01</t>
  </si>
  <si>
    <t>OH de Longueuil</t>
  </si>
  <si>
    <r>
      <rPr>
        <sz val="10"/>
        <color rgb="FF333333"/>
        <rFont val="Arial MT"/>
        <family val="2"/>
      </rPr>
      <t>2815, terrasse Tracy, Longueuil (Québec) J4L 1T6</t>
    </r>
  </si>
  <si>
    <r>
      <rPr>
        <sz val="10"/>
        <color rgb="FF333333"/>
        <rFont val="Arial MT"/>
        <family val="2"/>
      </rPr>
      <t>505, chemin Du Lac, Boucherville (Québec) J4B 6X6</t>
    </r>
  </si>
  <si>
    <t>OH de Rousillon</t>
  </si>
  <si>
    <r>
      <rPr>
        <sz val="10"/>
        <color rgb="FF333333"/>
        <rFont val="Arial MT"/>
        <family val="2"/>
      </rPr>
      <t>146, rue Alexis-Carrel, Châteauguay (Québec) J6K 4Y1</t>
    </r>
  </si>
  <si>
    <r>
      <rPr>
        <sz val="10"/>
        <color rgb="FF333333"/>
        <rFont val="Arial MT"/>
        <family val="2"/>
      </rPr>
      <t>110, rue Craik, Châteauguay (Québec) J6J 5S4</t>
    </r>
  </si>
  <si>
    <r>
      <rPr>
        <sz val="10"/>
        <color rgb="FF333333"/>
        <rFont val="Arial MT"/>
        <family val="2"/>
      </rPr>
      <t>90, rue Craik, Châteauguay (Québec) J6J 5S4</t>
    </r>
  </si>
  <si>
    <r>
      <rPr>
        <sz val="10"/>
        <color rgb="FF333333"/>
        <rFont val="Arial MT"/>
        <family val="2"/>
      </rPr>
      <t>100, rue Craik, Châteauguay (Québec) J6J 5S4</t>
    </r>
  </si>
  <si>
    <r>
      <rPr>
        <sz val="10"/>
        <color rgb="FF333333"/>
        <rFont val="Arial MT"/>
        <family val="2"/>
      </rPr>
      <t>5, croissant De L'Oasis, Saint-Constant (Québec) J5A 2J7</t>
    </r>
  </si>
  <si>
    <r>
      <rPr>
        <sz val="10"/>
        <color rgb="FF333333"/>
        <rFont val="Arial MT"/>
        <family val="2"/>
      </rPr>
      <t>10, place Léonie-Paradis, Châteauguay (Québec) J6J 5X3</t>
    </r>
  </si>
  <si>
    <r>
      <rPr>
        <sz val="10"/>
        <color rgb="FF333333"/>
        <rFont val="Arial MT"/>
        <family val="2"/>
      </rPr>
      <t>20, place Léonie-Paradis, Châteauguay (Québec) J6J 5X3</t>
    </r>
  </si>
  <si>
    <r>
      <rPr>
        <sz val="10"/>
        <color rgb="FF333333"/>
        <rFont val="Arial MT"/>
        <family val="2"/>
      </rPr>
      <t>40, place Léonie-Paradis, Châteauguay (Québec) J6J 5X3</t>
    </r>
  </si>
  <si>
    <r>
      <rPr>
        <sz val="10"/>
        <color rgb="FF333333"/>
        <rFont val="Arial MT"/>
        <family val="2"/>
      </rPr>
      <t>50, place Léonie-Paradis, Châteauguay (Québec) J6J 5X3</t>
    </r>
  </si>
  <si>
    <r>
      <rPr>
        <sz val="10"/>
        <color rgb="FF333333"/>
        <rFont val="Arial MT"/>
        <family val="2"/>
      </rPr>
      <t>112, rue Pascal, Châteauguay (Québec) J6K 4Y9</t>
    </r>
  </si>
  <si>
    <r>
      <rPr>
        <sz val="10"/>
        <color rgb="FF333333"/>
        <rFont val="Arial MT"/>
        <family val="2"/>
      </rPr>
      <t>60, rue Colville, Howick (Québec) J0S 1G0</t>
    </r>
  </si>
  <si>
    <r>
      <rPr>
        <sz val="10"/>
        <color rgb="FF333333"/>
        <rFont val="Arial MT"/>
        <family val="2"/>
      </rPr>
      <t>19, chemin Montée Doréa, Franklin (Québec) J0S 1E0</t>
    </r>
  </si>
  <si>
    <t>OMH de Pierre-De-Saurel</t>
  </si>
  <si>
    <r>
      <rPr>
        <sz val="10"/>
        <color rgb="FF333333"/>
        <rFont val="Arial MT"/>
        <family val="2"/>
      </rPr>
      <t>5, rue De La Traverse, Saint-Ours (Québec) J0G 1P0</t>
    </r>
  </si>
  <si>
    <t>OMH de Salaberry-de-Valleyfield</t>
  </si>
  <si>
    <r>
      <rPr>
        <sz val="10"/>
        <color rgb="FF333333"/>
        <rFont val="Arial MT"/>
        <family val="2"/>
      </rPr>
      <t>10, rue Gougeon, Salaberry-De-Valleyfield (Québec) J6S 6N1</t>
    </r>
  </si>
  <si>
    <t>OMH de St-Urbain-Premier</t>
  </si>
  <si>
    <r>
      <rPr>
        <sz val="10"/>
        <color rgb="FF333333"/>
        <rFont val="Arial MT"/>
        <family val="2"/>
      </rPr>
      <t>13, rue De L'École, Saint-Urbain-Premier (Québec) J0S 1Y0</t>
    </r>
  </si>
  <si>
    <t>OMH du Bassin de Chambly</t>
  </si>
  <si>
    <r>
      <rPr>
        <sz val="10"/>
        <color rgb="FF333333"/>
        <rFont val="Arial MT"/>
        <family val="2"/>
      </rPr>
      <t>30, rue Lafontaine, Chambly (Québec) J3L 3K1</t>
    </r>
  </si>
  <si>
    <t>OMH Haut-Richelieu</t>
  </si>
  <si>
    <r>
      <rPr>
        <sz val="10"/>
        <color rgb="FF333333"/>
        <rFont val="Arial MT"/>
        <family val="2"/>
      </rPr>
      <t>430, avenue Bessette, Saint-Jean-Sur-Richelieu (Québec) J2X 4M6</t>
    </r>
  </si>
  <si>
    <r>
      <rPr>
        <sz val="10"/>
        <color rgb="FF333333"/>
        <rFont val="Arial MT"/>
        <family val="2"/>
      </rPr>
      <t>155, rue Mercier, Saint-Jean-Sur-Richelieu (Québec) J3B 6H1</t>
    </r>
  </si>
  <si>
    <r>
      <rPr>
        <sz val="10"/>
        <color rgb="FF333333"/>
        <rFont val="Arial MT"/>
        <family val="2"/>
      </rPr>
      <t>291, rue Chaussé, Saint-Jean-Sur-Richelieu (Québec) J3B 7C2</t>
    </r>
  </si>
  <si>
    <r>
      <rPr>
        <sz val="10"/>
        <color rgb="FF333333"/>
        <rFont val="Arial MT"/>
        <family val="2"/>
      </rPr>
      <t>290, rue Montcalm, Saint-Jean-Sur-Richelieu (Québec) J3B 7B9</t>
    </r>
  </si>
  <si>
    <r>
      <rPr>
        <sz val="10"/>
        <color rgb="FF333333"/>
        <rFont val="Arial MT"/>
        <family val="2"/>
      </rPr>
      <t>4, rue Pinsonnault, Saint-Jean-Sur-Richelieu (Québec) J3B 5M7</t>
    </r>
  </si>
  <si>
    <r>
      <rPr>
        <sz val="10"/>
        <color rgb="FF333333"/>
        <rFont val="Arial MT"/>
        <family val="2"/>
      </rPr>
      <t>2, rue Pinsonnault, Saint-Jean-Sur-Richelieu (Québec) J3B 5M7</t>
    </r>
  </si>
  <si>
    <r>
      <rPr>
        <sz val="10"/>
        <color rgb="FF333333"/>
        <rFont val="Arial MT"/>
        <family val="2"/>
      </rPr>
      <t>340, 7e Avenue, Saint-Jean-Sur-Richelieu (Québec) J2X 1N1</t>
    </r>
  </si>
  <si>
    <r>
      <rPr>
        <sz val="10"/>
        <color rgb="FF333333"/>
        <rFont val="Arial MT"/>
        <family val="2"/>
      </rPr>
      <t>350, 7e Avenue, Saint-Jean-Sur-Richelieu (Québec) J2X 1N1</t>
    </r>
  </si>
  <si>
    <t>ORH Marguerite-D'Youville</t>
  </si>
  <si>
    <r>
      <rPr>
        <sz val="10"/>
        <color rgb="FF333333"/>
        <rFont val="Arial MT"/>
        <family val="2"/>
      </rPr>
      <t>300, rue Dominique, Saint-Amable (Québec) J0L 1N0</t>
    </r>
  </si>
  <si>
    <t>ORH de Vaudreuil-Soulanges</t>
  </si>
  <si>
    <r>
      <rPr>
        <sz val="10"/>
        <color rgb="FF333333"/>
        <rFont val="Arial MT"/>
        <family val="2"/>
      </rPr>
      <t>85, rue Adrien-Rouleau, Les Côteaux (Québec) J7X 1C5</t>
    </r>
  </si>
  <si>
    <r>
      <rPr>
        <sz val="10"/>
        <color rgb="FF333333"/>
        <rFont val="Arial MT"/>
        <family val="2"/>
      </rPr>
      <t>422, rue Valois, Vaudreuil-Dorion (Québec) J7V 1T4</t>
    </r>
  </si>
  <si>
    <r>
      <rPr>
        <sz val="10"/>
        <color rgb="FF333333"/>
        <rFont val="Arial MT"/>
        <family val="2"/>
      </rPr>
      <t>95, croissant Des Outaouais, L'Île-Perrot (Québec) J7V 8W2</t>
    </r>
  </si>
  <si>
    <r>
      <rPr>
        <sz val="10"/>
        <color rgb="FF333333"/>
        <rFont val="Arial MT"/>
        <family val="2"/>
      </rPr>
      <t>155, avenue Du Parc, L'Île-Perrot (Québec) J7V 8A5</t>
    </r>
  </si>
  <si>
    <r>
      <rPr>
        <sz val="10"/>
        <color rgb="FF333333"/>
        <rFont val="Arial MT"/>
        <family val="2"/>
      </rPr>
      <t>15, rue Bourget, Rigaud (Québec) J0P 1P0</t>
    </r>
  </si>
  <si>
    <r>
      <rPr>
        <sz val="10"/>
        <color rgb="FF333333"/>
        <rFont val="Arial MT"/>
        <family val="2"/>
      </rPr>
      <t>155, 37E Avenue, Saint-Zotique (Québec) J0P 1Z0</t>
    </r>
  </si>
  <si>
    <r>
      <rPr>
        <sz val="10"/>
        <color rgb="FF333333"/>
        <rFont val="Arial MT"/>
        <family val="2"/>
      </rPr>
      <t>399, avenue Saint-Charles, Vaudreuil-Dorion (Québec) J7V 2M7</t>
    </r>
  </si>
  <si>
    <t>ORH Vallée-du-Richelieu</t>
  </si>
  <si>
    <r>
      <rPr>
        <sz val="10"/>
        <color rgb="FF333333"/>
        <rFont val="Arial MT"/>
        <family val="2"/>
      </rPr>
      <t>270, rue Radisson, Mont-Saint-Hilaire (Québec) J3H 2Z4</t>
    </r>
  </si>
  <si>
    <r>
      <rPr>
        <sz val="10"/>
        <color rgb="FF333333"/>
        <rFont val="Arial MT"/>
        <family val="2"/>
      </rPr>
      <t>385, rue Pineault, Mont-Saint-Hilaire (Québec) J3H 3X5</t>
    </r>
  </si>
  <si>
    <r>
      <rPr>
        <sz val="10"/>
        <color rgb="FF333333"/>
        <rFont val="Arial MT"/>
        <family val="2"/>
      </rPr>
      <t>375, rue Pineault, Mont-Saint-Hilaire (Québec) J3H 3X5</t>
    </r>
  </si>
  <si>
    <t>RÉGION MONTRÉAL</t>
  </si>
  <si>
    <t>OMH de Montréal
2023-11-01</t>
  </si>
  <si>
    <r>
      <rPr>
        <sz val="10"/>
        <color rgb="FF333333"/>
        <rFont val="Arial MT"/>
        <family val="2"/>
      </rPr>
      <t>1960, rue Le Ber, Montréal (Québec) H3K 2A7</t>
    </r>
  </si>
  <si>
    <r>
      <rPr>
        <sz val="10"/>
        <color rgb="FF333333"/>
        <rFont val="Arial MT"/>
        <family val="2"/>
      </rPr>
      <t>283, rue Saint-Ferdinand, Montréal (Québec) H4C 2S6</t>
    </r>
  </si>
  <si>
    <t>4832, boulevard Saint-Michel, Montréal (Québec) H1Y 3G3</t>
  </si>
  <si>
    <r>
      <rPr>
        <sz val="10"/>
        <color rgb="FF333333"/>
        <rFont val="Arial MT"/>
        <family val="2"/>
      </rPr>
      <t>2721, rue Knox, Montréal (Québec) H3K 1R3</t>
    </r>
  </si>
  <si>
    <r>
      <rPr>
        <sz val="10"/>
        <color rgb="FF333333"/>
        <rFont val="Arial MT"/>
        <family val="2"/>
      </rPr>
      <t>7221, avenue Champagneur, Montréal (Québec) H3N 2J8</t>
    </r>
  </si>
  <si>
    <r>
      <rPr>
        <sz val="10"/>
        <color rgb="FF333333"/>
        <rFont val="Arial MT"/>
        <family val="2"/>
      </rPr>
      <t>6743, rue Marquette, Montréal (Québec) H2G 2Y9</t>
    </r>
  </si>
  <si>
    <r>
      <rPr>
        <sz val="10"/>
        <color rgb="FF333333"/>
        <rFont val="Arial MT"/>
        <family val="2"/>
      </rPr>
      <t>5170, rue Drolet, Montréal (Québec) H2T 2H2</t>
    </r>
  </si>
  <si>
    <r>
      <rPr>
        <sz val="10"/>
        <color rgb="FF333333"/>
        <rFont val="Arial MT"/>
        <family val="2"/>
      </rPr>
      <t>5185, rue Chapleau, Montréal (Québec) H2G 2E1</t>
    </r>
  </si>
  <si>
    <r>
      <rPr>
        <sz val="10"/>
        <color rgb="FF333333"/>
        <rFont val="Arial MT"/>
        <family val="2"/>
      </rPr>
      <t>5410, avenue Jeanne-D'Arc, Montréal (Québec) H1X 2G1</t>
    </r>
  </si>
  <si>
    <r>
      <rPr>
        <sz val="10"/>
        <color rgb="FF333333"/>
        <rFont val="Arial MT"/>
        <family val="2"/>
      </rPr>
      <t>10005, rue Tolhurst, Montréal (Québec) H3L 3A1</t>
    </r>
  </si>
  <si>
    <r>
      <rPr>
        <sz val="10"/>
        <color rgb="FF333333"/>
        <rFont val="Arial MT"/>
        <family val="2"/>
      </rPr>
      <t>1845, rue Alexandre-Desève, Montréal (Québec) H2L 2W2</t>
    </r>
  </si>
  <si>
    <r>
      <rPr>
        <sz val="10"/>
        <color rgb="FF333333"/>
        <rFont val="Arial MT"/>
        <family val="2"/>
      </rPr>
      <t>3535, rue De Bullion, Montréal (Québec) H2X 3A1</t>
    </r>
  </si>
  <si>
    <r>
      <rPr>
        <sz val="10"/>
        <color rgb="FF333333"/>
        <rFont val="Arial MT"/>
        <family val="2"/>
      </rPr>
      <t>9686, rue Saint-Hubert, Montréal (Québec) H2C 2H1</t>
    </r>
  </si>
  <si>
    <r>
      <rPr>
        <sz val="10"/>
        <color rgb="FF333333"/>
        <rFont val="Arial MT"/>
        <family val="2"/>
      </rPr>
      <t>9650, rue Saint-Hubert, Montréal (Québec) H2C 2H1</t>
    </r>
  </si>
  <si>
    <r>
      <rPr>
        <sz val="10"/>
        <color rgb="FF333333"/>
        <rFont val="Arial MT"/>
        <family val="2"/>
      </rPr>
      <t>9656, rue Saint-Hubert, Montréal (Québec) H2C 2H1</t>
    </r>
  </si>
  <si>
    <r>
      <rPr>
        <sz val="10"/>
        <color rgb="FF333333"/>
        <rFont val="Arial MT"/>
        <family val="2"/>
      </rPr>
      <t>9674, rue Saint-Hubert, Montréal (Québec) H2C 2H1</t>
    </r>
  </si>
  <si>
    <r>
      <rPr>
        <sz val="10"/>
        <color rgb="FF333333"/>
        <rFont val="Arial MT"/>
        <family val="2"/>
      </rPr>
      <t>9704, rue Saint-Hubert, Montréal (Québec) H2C 2H1</t>
    </r>
  </si>
  <si>
    <r>
      <rPr>
        <sz val="10"/>
        <color rgb="FF333333"/>
        <rFont val="Arial MT"/>
        <family val="2"/>
      </rPr>
      <t>8640, 25e Avenue, Montréal (Québec) H1Z 4B2</t>
    </r>
  </si>
  <si>
    <r>
      <rPr>
        <sz val="10"/>
        <color rgb="FF333333"/>
        <rFont val="Arial MT"/>
        <family val="2"/>
      </rPr>
      <t>720, rue Gamelin, Lasalle (Québec) H8P 3N1</t>
    </r>
  </si>
  <si>
    <r>
      <rPr>
        <sz val="10"/>
        <color rgb="FF333333"/>
        <rFont val="Arial MT"/>
        <family val="2"/>
      </rPr>
      <t>1820, rue De Villiers, Montréal (Québec) H4E 1L1</t>
    </r>
  </si>
  <si>
    <r>
      <rPr>
        <sz val="10"/>
        <color rgb="FF333333"/>
        <rFont val="Arial MT"/>
        <family val="2"/>
      </rPr>
      <t>600, rue Villeray, Montréal (Québec) H2R 3B6</t>
    </r>
  </si>
  <si>
    <r>
      <rPr>
        <sz val="10"/>
        <color rgb="FF333333"/>
        <rFont val="Arial MT"/>
        <family val="2"/>
      </rPr>
      <t>1853, rue Saint-Jacques, Montréal (Québec) H3J 1H1</t>
    </r>
  </si>
  <si>
    <r>
      <rPr>
        <sz val="10"/>
        <color rgb="FF333333"/>
        <rFont val="Arial MT"/>
        <family val="2"/>
      </rPr>
      <t>870, rue Saint-Martin, Montréal (Québec) H3J 1X1</t>
    </r>
  </si>
  <si>
    <r>
      <rPr>
        <sz val="10"/>
        <color rgb="FF333333"/>
        <rFont val="Arial MT"/>
        <family val="2"/>
      </rPr>
      <t>853, rue Des Seigneurs, Montréal (Québec) H3J 1Y6</t>
    </r>
  </si>
  <si>
    <r>
      <rPr>
        <sz val="10"/>
        <color rgb="FF333333"/>
        <rFont val="Arial MT"/>
        <family val="2"/>
      </rPr>
      <t>1580, avenue Papineau, Montréal (Québec) H2K 4H8</t>
    </r>
  </si>
  <si>
    <r>
      <rPr>
        <sz val="10"/>
        <color rgb="FF333333"/>
        <rFont val="Arial MT"/>
        <family val="2"/>
      </rPr>
      <t>530, rue De Ville-Marie, Montréal (Québec) H1V 3J6</t>
    </r>
  </si>
  <si>
    <r>
      <rPr>
        <sz val="10"/>
        <color rgb="FF333333"/>
        <rFont val="Arial MT"/>
        <family val="2"/>
      </rPr>
      <t>530, rue Viau, Montréal (Québec) H1V 3G6</t>
    </r>
  </si>
  <si>
    <r>
      <rPr>
        <sz val="10"/>
        <color rgb="FF333333"/>
        <rFont val="Arial MT"/>
        <family val="2"/>
      </rPr>
      <t>525, rue De Ville-Marie, Montréal (Québec) H1V 3J7</t>
    </r>
  </si>
  <si>
    <r>
      <rPr>
        <sz val="10"/>
        <color rgb="FF333333"/>
        <rFont val="Arial MT"/>
        <family val="2"/>
      </rPr>
      <t>2159, rue Cartier, Montréal (Québec) H2K 4E9</t>
    </r>
  </si>
  <si>
    <r>
      <rPr>
        <sz val="10"/>
        <color rgb="FF333333"/>
        <rFont val="Arial MT"/>
        <family val="2"/>
      </rPr>
      <t>4760, avenue Barclay, Montréal (Québec) H3W 1C7</t>
    </r>
  </si>
  <si>
    <r>
      <rPr>
        <sz val="10"/>
        <color rgb="FF333333"/>
        <rFont val="Arial MT"/>
        <family val="2"/>
      </rPr>
      <t>4720, avenue Barclay, Montréal (Québec) H3W 1C7</t>
    </r>
  </si>
  <si>
    <r>
      <rPr>
        <sz val="10"/>
        <color rgb="FF333333"/>
        <rFont val="Arial MT"/>
        <family val="2"/>
      </rPr>
      <t>2084, avenue Charlemagne, Montréal (Québec) H1W 3S8</t>
    </r>
  </si>
  <si>
    <r>
      <rPr>
        <sz val="10"/>
        <color rgb="FF333333"/>
        <rFont val="Arial MT"/>
        <family val="2"/>
      </rPr>
      <t>4235, rue La Fontaine, Montréal (Québec) H1V 1N3</t>
    </r>
  </si>
  <si>
    <r>
      <rPr>
        <sz val="10"/>
        <color rgb="FF333333"/>
        <rFont val="Arial MT"/>
        <family val="2"/>
      </rPr>
      <t>3055, boulevard Des Trinitaires, Montréal (Québec) H4E 4J9</t>
    </r>
  </si>
  <si>
    <r>
      <rPr>
        <sz val="10"/>
        <color rgb="FF333333"/>
        <rFont val="Arial MT"/>
        <family val="2"/>
      </rPr>
      <t>6051, boulevard Rosemont, Montréal (Québec) H1M 1G9</t>
    </r>
  </si>
  <si>
    <r>
      <rPr>
        <sz val="10"/>
        <color rgb="FF333333"/>
        <rFont val="Arial MT"/>
        <family val="2"/>
      </rPr>
      <t>6040, allée Des Châtaigniers, Montréal (Québec) H1M 2J6</t>
    </r>
  </si>
  <si>
    <r>
      <rPr>
        <sz val="10"/>
        <color rgb="FF333333"/>
        <rFont val="Arial MT"/>
        <family val="2"/>
      </rPr>
      <t>6050, avenue De Charette, Montréal (Québec) H1M 1E3</t>
    </r>
  </si>
  <si>
    <r>
      <rPr>
        <sz val="10"/>
        <color rgb="FF333333"/>
        <rFont val="Arial MT"/>
        <family val="2"/>
      </rPr>
      <t>6005, rue Du Quesne, Montréal (Québec) H1M 2K6</t>
    </r>
  </si>
  <si>
    <r>
      <rPr>
        <sz val="10"/>
        <color rgb="FF333333"/>
        <rFont val="Arial MT"/>
        <family val="2"/>
      </rPr>
      <t>6078, allée Des Tilleuls, Montréal (Québec) H1M 1G3</t>
    </r>
  </si>
  <si>
    <r>
      <rPr>
        <sz val="10"/>
        <color rgb="FF333333"/>
        <rFont val="Arial MT"/>
        <family val="2"/>
      </rPr>
      <t>6060, allée Des Tilleuls, Montréal (Québec) H1M 1G3</t>
    </r>
  </si>
  <si>
    <r>
      <rPr>
        <sz val="10"/>
        <color rgb="FF333333"/>
        <rFont val="Arial MT"/>
        <family val="2"/>
      </rPr>
      <t>6045, allée Des Châtaigniers, Montréal (Québec) H1M 2J7</t>
    </r>
  </si>
  <si>
    <r>
      <rPr>
        <sz val="10"/>
        <color rgb="FF333333"/>
        <rFont val="Arial MT"/>
        <family val="2"/>
      </rPr>
      <t>6075, allée Des Pruches, Montréal (Québec) H1M 1E6</t>
    </r>
  </si>
  <si>
    <r>
      <rPr>
        <sz val="10"/>
        <color rgb="FF333333"/>
        <rFont val="Arial MT"/>
        <family val="2"/>
      </rPr>
      <t>7240, rue Fabre, Montréal (Québec) H2E 2B4</t>
    </r>
  </si>
  <si>
    <r>
      <rPr>
        <sz val="10"/>
        <color rgb="FF333333"/>
        <rFont val="Arial MT"/>
        <family val="2"/>
      </rPr>
      <t>555, boulevard Pie-IX, Montréal (Québec) H1V 3R5</t>
    </r>
  </si>
  <si>
    <r>
      <rPr>
        <sz val="10"/>
        <color rgb="FF333333"/>
        <rFont val="Arial MT"/>
        <family val="2"/>
      </rPr>
      <t>1081, place De La Colombière, Montréal (Québec) H2M 1B8</t>
    </r>
  </si>
  <si>
    <r>
      <rPr>
        <sz val="10"/>
        <color rgb="FF333333"/>
        <rFont val="Arial MT"/>
        <family val="2"/>
      </rPr>
      <t>950, avenue Robillard, Montréal (Québec) H2L 4Z9</t>
    </r>
  </si>
  <si>
    <t>5888, avenue Christophe-Colomb, 
Montréal (Québec) H2S 2G2</t>
  </si>
  <si>
    <r>
      <rPr>
        <sz val="10"/>
        <color rgb="FF333333"/>
        <rFont val="Arial MT"/>
        <family val="2"/>
      </rPr>
      <t>1645, rue Poupart, Montréal (Québec) H2K 3G5</t>
    </r>
  </si>
  <si>
    <r>
      <rPr>
        <sz val="10"/>
        <color rgb="FF333333"/>
        <rFont val="Arial MT"/>
        <family val="2"/>
      </rPr>
      <t>1585, rue Dufresne, Montréal (Québec) H2K 3J6</t>
    </r>
  </si>
  <si>
    <r>
      <rPr>
        <sz val="10"/>
        <color rgb="FF333333"/>
        <rFont val="Arial MT"/>
        <family val="2"/>
      </rPr>
      <t>2090, rue Fullum, Montréal (Québec) H2K 3N7</t>
    </r>
  </si>
  <si>
    <r>
      <rPr>
        <sz val="10"/>
        <color rgb="FF333333"/>
        <rFont val="Arial MT"/>
        <family val="2"/>
      </rPr>
      <t>2490, rue Logan, Montréal (Québec) H2K 2B8</t>
    </r>
  </si>
  <si>
    <r>
      <rPr>
        <sz val="10"/>
        <color rgb="FF333333"/>
        <rFont val="Arial MT"/>
        <family val="2"/>
      </rPr>
      <t>2021, avenue Gascon, Montréal (Québec) H2K 2W3</t>
    </r>
  </si>
  <si>
    <r>
      <rPr>
        <sz val="10"/>
        <color rgb="FF333333"/>
        <rFont val="Arial MT"/>
        <family val="2"/>
      </rPr>
      <t>2148, rue Du Havre, Montréal (Québec) H2K 2X9</t>
    </r>
  </si>
  <si>
    <r>
      <rPr>
        <sz val="10"/>
        <color rgb="FF333333"/>
        <rFont val="Arial MT"/>
        <family val="2"/>
      </rPr>
      <t>8801, avenue De L'Esplanade, Montréal (Québec) H2N 1V3</t>
    </r>
  </si>
  <si>
    <r>
      <rPr>
        <sz val="10"/>
        <color rgb="FF333333"/>
        <rFont val="Arial MT"/>
        <family val="2"/>
      </rPr>
      <t>1755, rue Émile-Yelle, Montréal (Québec) H2M 1L1</t>
    </r>
  </si>
  <si>
    <r>
      <rPr>
        <sz val="10"/>
        <color rgb="FF333333"/>
        <rFont val="Arial MT"/>
        <family val="2"/>
      </rPr>
      <t>1770, avenue Émile-Journault, Montréal (Québec) H2M 1K4</t>
    </r>
  </si>
  <si>
    <r>
      <rPr>
        <sz val="10"/>
        <color rgb="FF333333"/>
        <rFont val="Arial MT"/>
        <family val="2"/>
      </rPr>
      <t>325, avenue Émile-Journault, Montréal (Québec) H2M 1J3</t>
    </r>
  </si>
  <si>
    <r>
      <rPr>
        <sz val="10"/>
        <color rgb="FF333333"/>
        <rFont val="Arial MT"/>
        <family val="2"/>
      </rPr>
      <t>9550, rue Lajeunesse, Montréal (Québec) H2M 2E5</t>
    </r>
  </si>
  <si>
    <t>2475, boulevard Henri-Bourassa Est, 
Montréal (Québec) H2B 1V1</t>
  </si>
  <si>
    <r>
      <rPr>
        <sz val="10"/>
        <color rgb="FF333333"/>
        <rFont val="Arial MT"/>
        <family val="2"/>
      </rPr>
      <t>8980, 7e Avenue, Montréal (Québec) H1Z 2V6</t>
    </r>
  </si>
  <si>
    <r>
      <rPr>
        <sz val="10"/>
        <color rgb="FF333333"/>
        <rFont val="Arial MT"/>
        <family val="2"/>
      </rPr>
      <t>2601, rue Théodore, Montréal (Québec) H1V 3C7</t>
    </r>
  </si>
  <si>
    <t>4862, avenue Pierre-De Coubertin, 
Montréal (Québec) H1V 1B2</t>
  </si>
  <si>
    <r>
      <rPr>
        <sz val="10"/>
        <color rgb="FF333333"/>
        <rFont val="Arial MT"/>
        <family val="2"/>
      </rPr>
      <t>2618, rue Viau, Montréal (Québec) H1V 3J2</t>
    </r>
  </si>
  <si>
    <r>
      <rPr>
        <sz val="10"/>
        <color rgb="FF333333"/>
        <rFont val="Arial MT"/>
        <family val="2"/>
      </rPr>
      <t>2055, rue Notre-Dame Ouest, Montréal (Québec) H3J 1N1</t>
    </r>
  </si>
  <si>
    <r>
      <rPr>
        <sz val="10"/>
        <color rgb="FF333333"/>
        <rFont val="Arial MT"/>
        <family val="2"/>
      </rPr>
      <t>2035, rue Notre-Dame Ouest, Montréal (Québec) H3J 1N1</t>
    </r>
  </si>
  <si>
    <r>
      <rPr>
        <sz val="10"/>
        <color rgb="FF333333"/>
        <rFont val="Arial MT"/>
        <family val="2"/>
      </rPr>
      <t>842, place Richmond, Montréal (Québec) H3J 1V7</t>
    </r>
  </si>
  <si>
    <r>
      <rPr>
        <sz val="10"/>
        <color rgb="FF333333"/>
        <rFont val="Arial MT"/>
        <family val="2"/>
      </rPr>
      <t>1803, rue Saint-Jacques, Montréal (Québec) H3J 1H1</t>
    </r>
  </si>
  <si>
    <r>
      <rPr>
        <sz val="10"/>
        <color rgb="FF333333"/>
        <rFont val="Arial MT"/>
        <family val="2"/>
      </rPr>
      <t>1767, rue Saint-Jacques, Montréal (Québec) H3J 1G9</t>
    </r>
  </si>
  <si>
    <r>
      <rPr>
        <sz val="10"/>
        <color rgb="FF333333"/>
        <rFont val="Arial MT"/>
        <family val="2"/>
      </rPr>
      <t>733, rue Saint-Martin, Montréal (Québec) H3J 1W6</t>
    </r>
  </si>
  <si>
    <r>
      <rPr>
        <sz val="10"/>
        <color rgb="FF333333"/>
        <rFont val="Arial MT"/>
        <family val="2"/>
      </rPr>
      <t>735, rue Des Seigneurs, Montréal (Québec) H3J 1Y2</t>
    </r>
  </si>
  <si>
    <r>
      <rPr>
        <sz val="10"/>
        <color rgb="FF333333"/>
        <rFont val="Arial MT"/>
        <family val="2"/>
      </rPr>
      <t>1816, terrasse Elgin, Montréal (Québec) H3J 1E7</t>
    </r>
  </si>
  <si>
    <r>
      <rPr>
        <sz val="10"/>
        <color rgb="FF333333"/>
        <rFont val="Arial MT"/>
        <family val="2"/>
      </rPr>
      <t>1773, terrasse Coursol, Montréal (Québec) H3J 1B4</t>
    </r>
  </si>
  <si>
    <t>416, boulevard René-Lévesque Est, 
Montréal (Québec) H2L 2K8</t>
  </si>
  <si>
    <r>
      <rPr>
        <sz val="10"/>
        <color rgb="FF333333"/>
        <rFont val="Arial MT"/>
        <family val="2"/>
      </rPr>
      <t>1921, rue Augustin-Cantin, Montréal (Québec) H3K 3J4</t>
    </r>
  </si>
  <si>
    <r>
      <rPr>
        <sz val="10"/>
        <color rgb="FF333333"/>
        <rFont val="Arial MT"/>
        <family val="2"/>
      </rPr>
      <t>1933, rue Augustin-Cantin, Montréal (Québec) H3K 3J4</t>
    </r>
  </si>
  <si>
    <r>
      <rPr>
        <sz val="10"/>
        <color rgb="FF333333"/>
        <rFont val="Arial MT"/>
        <family val="2"/>
      </rPr>
      <t>6191, rue De Marseille, Montréal (Québec) H1N 3N7</t>
    </r>
  </si>
  <si>
    <r>
      <rPr>
        <sz val="10"/>
        <color rgb="FF333333"/>
        <rFont val="Arial MT"/>
        <family val="2"/>
      </rPr>
      <t>6641, rue Marquette, Montréal (Québec) H2G 2Y6</t>
    </r>
  </si>
  <si>
    <r>
      <rPr>
        <sz val="10"/>
        <color rgb="FF333333"/>
        <rFont val="Arial MT"/>
        <family val="2"/>
      </rPr>
      <t>5425, avenue Charlemagne, Montréal (Québec) H1X 2H8</t>
    </r>
  </si>
  <si>
    <r>
      <rPr>
        <sz val="10"/>
        <color rgb="FF333333"/>
        <rFont val="Arial MT"/>
        <family val="2"/>
      </rPr>
      <t>6145, 18e Avenue, Montréal (Québec) H1X 2P8</t>
    </r>
  </si>
  <si>
    <r>
      <rPr>
        <sz val="10"/>
        <color rgb="FF333333"/>
        <rFont val="Arial MT"/>
        <family val="2"/>
      </rPr>
      <t>330, rue Charon, Montréal (Québec) H3K 2N9</t>
    </r>
  </si>
  <si>
    <r>
      <rPr>
        <sz val="10"/>
        <color rgb="FF333333"/>
        <rFont val="Arial MT"/>
        <family val="2"/>
      </rPr>
      <t>2010, rue Le Ber, Montréal (Québec) H3K 3C9</t>
    </r>
  </si>
  <si>
    <r>
      <rPr>
        <sz val="10"/>
        <color rgb="FF333333"/>
        <rFont val="Arial MT"/>
        <family val="2"/>
      </rPr>
      <t>3490, rue Delisle, Montréal (Québec) H4C 1N1</t>
    </r>
  </si>
  <si>
    <r>
      <rPr>
        <sz val="10"/>
        <color rgb="FF333333"/>
        <rFont val="Arial MT"/>
        <family val="2"/>
      </rPr>
      <t>4900, boulevard Pierre-Bernard, Montréal (Québec) H1K 2R5</t>
    </r>
  </si>
  <si>
    <r>
      <rPr>
        <sz val="10"/>
        <color rgb="FF333333"/>
        <rFont val="Arial MT"/>
        <family val="2"/>
      </rPr>
      <t>3876, rue De Mentana, Montréal (Québec) H2L 3R6</t>
    </r>
  </si>
  <si>
    <r>
      <rPr>
        <sz val="10"/>
        <color rgb="FF333333"/>
        <rFont val="Arial MT"/>
        <family val="2"/>
      </rPr>
      <t>1605, rue Plessis, Montréal (Québec) H2L 2X6</t>
    </r>
  </si>
  <si>
    <r>
      <rPr>
        <sz val="10"/>
        <color rgb="FF333333"/>
        <rFont val="Arial MT"/>
        <family val="2"/>
      </rPr>
      <t>3800, rue De Bullion, Montréal (Québec) H2W 2E1</t>
    </r>
  </si>
  <si>
    <r>
      <rPr>
        <sz val="10"/>
        <color rgb="FF333333"/>
        <rFont val="Arial MT"/>
        <family val="2"/>
      </rPr>
      <t>7911, rue Jacques-Rousseau, Montréal (Québec) H1E 1J4</t>
    </r>
  </si>
  <si>
    <r>
      <rPr>
        <sz val="10"/>
        <color rgb="FF333333"/>
        <rFont val="Arial MT"/>
        <family val="2"/>
      </rPr>
      <t>7800, rue Jacques-Rousseau, Montréal (Québec) H1E 1J1</t>
    </r>
  </si>
  <si>
    <r>
      <rPr>
        <sz val="10"/>
        <color rgb="FF333333"/>
        <rFont val="Arial MT"/>
        <family val="2"/>
      </rPr>
      <t>12615, avenue Jean-Jalbot, Montréal (Québec) H1E 1V4</t>
    </r>
  </si>
  <si>
    <r>
      <rPr>
        <sz val="10"/>
        <color rgb="FF333333"/>
        <rFont val="Arial MT"/>
        <family val="2"/>
      </rPr>
      <t>12615, avenue Jean-Rainaud, Montréal (Québec) H1E 1V2</t>
    </r>
  </si>
  <si>
    <t>12615, avenue Guillaume-Richard, 
Montréal (Québec) H1E 1T9</t>
  </si>
  <si>
    <r>
      <rPr>
        <sz val="10"/>
        <color rgb="FF333333"/>
        <rFont val="Arial MT"/>
        <family val="2"/>
      </rPr>
      <t>12615, avenue Élie-Beauregard, Montréal (Québec) H1E 1T7</t>
    </r>
  </si>
  <si>
    <r>
      <rPr>
        <sz val="10"/>
        <color rgb="FF333333"/>
        <rFont val="Arial MT"/>
        <family val="2"/>
      </rPr>
      <t>12515, avenue Élie-Beauregard, Montréal (Québec) H1E 1T6</t>
    </r>
  </si>
  <si>
    <r>
      <rPr>
        <sz val="10"/>
        <color rgb="FF333333"/>
        <rFont val="Arial MT"/>
        <family val="2"/>
      </rPr>
      <t>14103, avenue Anselme-Lavigne, Pierrefonds (Québec) H9A 1R5</t>
    </r>
  </si>
  <si>
    <r>
      <rPr>
        <sz val="10"/>
        <color rgb="FF333333"/>
        <rFont val="Arial MT"/>
        <family val="2"/>
      </rPr>
      <t>333, rue Des Oblats, Lasalle (Québec) H8R 4B1</t>
    </r>
  </si>
  <si>
    <r>
      <rPr>
        <sz val="10"/>
        <color rgb="FF333333"/>
        <rFont val="Arial MT"/>
        <family val="2"/>
      </rPr>
      <t>4970, rue Saint-Donat, Montréal (Québec) H1K 3N8</t>
    </r>
  </si>
  <si>
    <r>
      <rPr>
        <sz val="10"/>
        <color rgb="FF333333"/>
        <rFont val="Arial MT"/>
        <family val="2"/>
      </rPr>
      <t>8445, avenue Bloomfield, Montréal (Québec) H3N 2X5</t>
    </r>
  </si>
  <si>
    <r>
      <rPr>
        <sz val="10"/>
        <color rgb="FF333333"/>
        <rFont val="Arial MT"/>
        <family val="2"/>
      </rPr>
      <t>1601, rue Poupart, Montréal (Québec) H2K 3G5</t>
    </r>
  </si>
  <si>
    <t>2485, boulevard De Maisonneuve Est,
 Montréal (Québec) H2K 4K8</t>
  </si>
  <si>
    <r>
      <rPr>
        <sz val="10"/>
        <color rgb="FF333333"/>
        <rFont val="Arial MT"/>
        <family val="2"/>
      </rPr>
      <t>2075, rue Hogan, Montréal (Québec) H2K 2S9</t>
    </r>
  </si>
  <si>
    <t>14085, rue Notre-Dame Est, 
Pointe-Aux-Trembles (Québec) H1A 1T9</t>
  </si>
  <si>
    <r>
      <rPr>
        <sz val="10"/>
        <color rgb="FF333333"/>
        <rFont val="Arial MT"/>
        <family val="2"/>
      </rPr>
      <t>325, rue Farly, Montréal (Québec) H2M 1K5</t>
    </r>
  </si>
  <si>
    <t>14105, rue Notre-Dame Est, 
Pointe-Aux-Trembles (Québec) H1A 1T9</t>
  </si>
  <si>
    <r>
      <rPr>
        <sz val="10"/>
        <color rgb="FF333333"/>
        <rFont val="Arial MT"/>
        <family val="2"/>
      </rPr>
      <t>320, avenue Laflamme, Montréal (Québec) H2M 1H8</t>
    </r>
  </si>
  <si>
    <r>
      <rPr>
        <sz val="10"/>
        <color rgb="FF333333"/>
        <rFont val="Arial MT"/>
        <family val="2"/>
      </rPr>
      <t>320, avenue Émile-Journault, Montréal (Québec) H2M 1J2</t>
    </r>
  </si>
  <si>
    <r>
      <rPr>
        <sz val="10"/>
        <color rgb="FF333333"/>
        <rFont val="Arial MT"/>
        <family val="2"/>
      </rPr>
      <t>620, rue D'Ailleboust, Montréal (Québec) H2R 1K1</t>
    </r>
  </si>
  <si>
    <r>
      <rPr>
        <sz val="10"/>
        <color rgb="FF333333"/>
        <rFont val="Arial MT"/>
        <family val="2"/>
      </rPr>
      <t>2733, rue Aubry, Montréal (Québec) H1L 6P6</t>
    </r>
  </si>
  <si>
    <r>
      <rPr>
        <sz val="10"/>
        <color rgb="FF333333"/>
        <rFont val="Arial MT"/>
        <family val="2"/>
      </rPr>
      <t>1625, rue Paxton, Montréal (Québec) H3J 1L1</t>
    </r>
  </si>
  <si>
    <r>
      <rPr>
        <sz val="10"/>
        <color rgb="FF333333"/>
        <rFont val="Arial MT"/>
        <family val="2"/>
      </rPr>
      <t>555, avenue Atwater, Montréal (Québec) H3J 2J7</t>
    </r>
  </si>
  <si>
    <r>
      <rPr>
        <sz val="10"/>
        <color rgb="FF333333"/>
        <rFont val="Arial MT"/>
        <family val="2"/>
      </rPr>
      <t>2635, rue Workman, Montréal (Québec) H3J 1L7</t>
    </r>
  </si>
  <si>
    <r>
      <rPr>
        <sz val="10"/>
        <color rgb="FF333333"/>
        <rFont val="Arial MT"/>
        <family val="2"/>
      </rPr>
      <t>2685, rue Workman, Montréal (Québec) H3J 1L7</t>
    </r>
  </si>
  <si>
    <r>
      <rPr>
        <sz val="10"/>
        <color rgb="FF333333"/>
        <rFont val="Arial MT"/>
        <family val="2"/>
      </rPr>
      <t>2630, rue De Ryde, Montréal (Québec) H3K 1R8</t>
    </r>
  </si>
  <si>
    <r>
      <rPr>
        <sz val="10"/>
        <color rgb="FF333333"/>
        <rFont val="Arial MT"/>
        <family val="2"/>
      </rPr>
      <t>2430, rue Mullins, Montréal (Québec) H3K 1P1</t>
    </r>
  </si>
  <si>
    <r>
      <rPr>
        <sz val="10"/>
        <color rgb="FF333333"/>
        <rFont val="Arial MT"/>
        <family val="2"/>
      </rPr>
      <t>870, rue De Liverpool, Montréal (Québec) H3K 2T1</t>
    </r>
  </si>
  <si>
    <r>
      <rPr>
        <sz val="10"/>
        <color rgb="FF333333"/>
        <rFont val="Arial MT"/>
        <family val="2"/>
      </rPr>
      <t>610, rue D'Hibernia, Montréal (Québec) H3K 2T4</t>
    </r>
  </si>
  <si>
    <r>
      <rPr>
        <sz val="10"/>
        <color rgb="FF333333"/>
        <rFont val="Arial MT"/>
        <family val="2"/>
      </rPr>
      <t>2460, rue De Châteauguay, Montréal (Québec) H3K 1L1</t>
    </r>
  </si>
  <si>
    <r>
      <rPr>
        <sz val="10"/>
        <color rgb="FF333333"/>
        <rFont val="Arial MT"/>
        <family val="2"/>
      </rPr>
      <t>2320, rue De Châteauguay, Montréal (Québec) H3K 1K8</t>
    </r>
  </si>
  <si>
    <r>
      <rPr>
        <sz val="10"/>
        <color rgb="FF333333"/>
        <rFont val="Arial MT"/>
        <family val="2"/>
      </rPr>
      <t>2350, rue De Châteauguay, Montréal (Québec) H3K 1K8</t>
    </r>
  </si>
  <si>
    <r>
      <rPr>
        <sz val="10"/>
        <color rgb="FF333333"/>
        <rFont val="Arial MT"/>
        <family val="2"/>
      </rPr>
      <t>2500, rue Augustin-Cantin, Montréal (Québec) H3K 1C8</t>
    </r>
  </si>
  <si>
    <r>
      <rPr>
        <sz val="10"/>
        <color rgb="FF333333"/>
        <rFont val="Arial MT"/>
        <family val="2"/>
      </rPr>
      <t>1155, rue Island, Montréal (Québec) H3K 2M9</t>
    </r>
  </si>
  <si>
    <r>
      <rPr>
        <sz val="10"/>
        <color rgb="FF333333"/>
        <rFont val="Arial MT"/>
        <family val="2"/>
      </rPr>
      <t>2625, rue De Châteauguay, Montréal (Québec) H3K 3G1</t>
    </r>
  </si>
  <si>
    <r>
      <rPr>
        <sz val="10"/>
        <color rgb="FF333333"/>
        <rFont val="Arial MT"/>
        <family val="2"/>
      </rPr>
      <t>2412, rue Augustin-Cantin, Montréal (Québec) H3K 1C8</t>
    </r>
  </si>
  <si>
    <r>
      <rPr>
        <sz val="10"/>
        <color rgb="FF333333"/>
        <rFont val="Arial MT"/>
        <family val="2"/>
      </rPr>
      <t>6858, avenue Victoria, Montréal (Québec) H3W 2T4</t>
    </r>
  </si>
  <si>
    <r>
      <rPr>
        <sz val="10"/>
        <color rgb="FF333333"/>
        <rFont val="Arial MT"/>
        <family val="2"/>
      </rPr>
      <t>2550, avenue Lionel-Groulx, Montréal (Québec) H3J 1J8</t>
    </r>
  </si>
  <si>
    <r>
      <rPr>
        <sz val="10"/>
        <color rgb="FF333333"/>
        <rFont val="Arial MT"/>
        <family val="2"/>
      </rPr>
      <t>815, rue Sainte-Marguerite, Montréal (Québec) H4C 2X7</t>
    </r>
  </si>
  <si>
    <r>
      <rPr>
        <sz val="10"/>
        <color rgb="FF333333"/>
        <rFont val="Arial MT"/>
        <family val="2"/>
      </rPr>
      <t>750, rue Saint-Ferdinand, Montréal (Québec) H4C 2T2</t>
    </r>
  </si>
  <si>
    <r>
      <rPr>
        <sz val="10"/>
        <color rgb="FF333333"/>
        <rFont val="Arial MT"/>
        <family val="2"/>
      </rPr>
      <t>160, rue Bourget, Montréal (Québec) H4C 2M2</t>
    </r>
  </si>
  <si>
    <r>
      <rPr>
        <sz val="10"/>
        <color rgb="FF333333"/>
        <rFont val="Arial MT"/>
        <family val="2"/>
      </rPr>
      <t>1155, rue Ropery, Montréal (Québec) H3K 2W7</t>
    </r>
  </si>
  <si>
    <r>
      <rPr>
        <sz val="10"/>
        <color rgb="FF333333"/>
        <rFont val="Arial MT"/>
        <family val="2"/>
      </rPr>
      <t>2005, rue Grand Trunk, Montréal (Québec) H3K 1M5</t>
    </r>
  </si>
  <si>
    <r>
      <rPr>
        <sz val="10"/>
        <color rgb="FF333333"/>
        <rFont val="Arial MT"/>
        <family val="2"/>
      </rPr>
      <t>2745, rue De Châteauguay, Montréal (Québec) H3K 1L5</t>
    </r>
  </si>
  <si>
    <r>
      <rPr>
        <sz val="10"/>
        <color rgb="FF333333"/>
        <rFont val="Arial MT"/>
        <family val="2"/>
      </rPr>
      <t>2665, rue Saint-Charles, Montréal (Québec) H3K 1E7</t>
    </r>
  </si>
  <si>
    <r>
      <rPr>
        <sz val="10"/>
        <color rgb="FF333333"/>
        <rFont val="Arial MT"/>
        <family val="2"/>
      </rPr>
      <t>1648, rue Grand Trunk, Montréal (Québec) H3K 1L7</t>
    </r>
  </si>
  <si>
    <r>
      <rPr>
        <sz val="10"/>
        <color rgb="FF333333"/>
        <rFont val="Arial MT"/>
        <family val="2"/>
      </rPr>
      <t>2728, rue Du Centre, Montréal (Québec) H3K 1K1</t>
    </r>
  </si>
  <si>
    <r>
      <rPr>
        <sz val="10"/>
        <color rgb="FF333333"/>
        <rFont val="Arial MT"/>
        <family val="2"/>
      </rPr>
      <t>2735, rue De Châteauguay, Montréal (Québec) H3K 1L5</t>
    </r>
  </si>
  <si>
    <r>
      <rPr>
        <sz val="10"/>
        <color rgb="FF333333"/>
        <rFont val="Arial MT"/>
        <family val="2"/>
      </rPr>
      <t>2695, rue Grand Trunk, Montréal (Québec) H3K 1N1</t>
    </r>
  </si>
  <si>
    <r>
      <rPr>
        <sz val="10"/>
        <color rgb="FF333333"/>
        <rFont val="Arial MT"/>
        <family val="2"/>
      </rPr>
      <t>2485, rue Grand Trunk, Montréal (Québec) H3K 1M9</t>
    </r>
  </si>
  <si>
    <r>
      <rPr>
        <sz val="10"/>
        <color rgb="FF333333"/>
        <rFont val="Arial MT"/>
        <family val="2"/>
      </rPr>
      <t>705, rue Lenoir, Montréal (Québec) H4C 2Z4</t>
    </r>
  </si>
  <si>
    <r>
      <rPr>
        <sz val="10"/>
        <color rgb="FF333333"/>
        <rFont val="Arial MT"/>
        <family val="2"/>
      </rPr>
      <t>1830, terrasse Coursol, Montréal (Québec) H3J 1B6</t>
    </r>
  </si>
  <si>
    <r>
      <rPr>
        <sz val="10"/>
        <color rgb="FF333333"/>
        <rFont val="Arial MT"/>
        <family val="2"/>
      </rPr>
      <t>2526, rue Saint-Charles, Montréal (Québec) H3K 1E5</t>
    </r>
  </si>
  <si>
    <r>
      <rPr>
        <sz val="10"/>
        <color rgb="FF333333"/>
        <rFont val="Arial MT"/>
        <family val="2"/>
      </rPr>
      <t>250, rue Frank-Selke, Montréal (Québec) H3K 3J9</t>
    </r>
  </si>
  <si>
    <r>
      <rPr>
        <sz val="10"/>
        <color rgb="FF333333"/>
        <rFont val="Arial MT"/>
        <family val="2"/>
      </rPr>
      <t>855, place Richmond, Montréal (Québec) H3J 1V8</t>
    </r>
  </si>
  <si>
    <r>
      <rPr>
        <sz val="10"/>
        <color rgb="FF333333"/>
        <rFont val="Arial MT"/>
        <family val="2"/>
      </rPr>
      <t>5129, avenue Henri-Julien, Montréal (Québec) H2T 2E6</t>
    </r>
  </si>
  <si>
    <r>
      <rPr>
        <sz val="10"/>
        <color rgb="FF333333"/>
        <rFont val="Arial MT"/>
        <family val="2"/>
      </rPr>
      <t>1750, rue Montcalm, Montréal (Québec) H2L 3H5</t>
    </r>
  </si>
  <si>
    <r>
      <rPr>
        <sz val="10"/>
        <color rgb="FF333333"/>
        <rFont val="Arial MT"/>
        <family val="2"/>
      </rPr>
      <t>3510, rue Delisle, Montréal (Québec) H4C 1N1</t>
    </r>
  </si>
  <si>
    <r>
      <rPr>
        <sz val="10"/>
        <color rgb="FF333333"/>
        <rFont val="Arial MT"/>
        <family val="2"/>
      </rPr>
      <t>561, rue Rose-De-Lima, Montréal (Québec) H4C 3K2</t>
    </r>
  </si>
  <si>
    <r>
      <rPr>
        <sz val="10"/>
        <color rgb="FF333333"/>
        <rFont val="Arial MT"/>
        <family val="2"/>
      </rPr>
      <t>3505, rue Workman, Montréal (Québec) H4C 1N6</t>
    </r>
  </si>
  <si>
    <r>
      <rPr>
        <sz val="10"/>
        <color rgb="FF333333"/>
        <rFont val="Arial MT"/>
        <family val="2"/>
      </rPr>
      <t>5405, avenue Walkley, Montréal (Québec) H4V 2M6</t>
    </r>
  </si>
  <si>
    <r>
      <rPr>
        <sz val="10"/>
        <color rgb="FF333333"/>
        <rFont val="Arial MT"/>
        <family val="2"/>
      </rPr>
      <t>2550, rue Fleury Est, Montréal (Québec) H2B 3B1</t>
    </r>
  </si>
  <si>
    <r>
      <rPr>
        <sz val="10"/>
        <color rgb="FF333333"/>
        <rFont val="Arial MT"/>
        <family val="2"/>
      </rPr>
      <t>2185, rue Montcalm, Montréal (Québec) H2L 3H8</t>
    </r>
  </si>
  <si>
    <r>
      <rPr>
        <sz val="10"/>
        <color rgb="FF333333"/>
        <rFont val="Arial MT"/>
        <family val="2"/>
      </rPr>
      <t>1260, rue La Fontaine, Montréal (Québec) H2L 4L4</t>
    </r>
  </si>
  <si>
    <r>
      <rPr>
        <sz val="10"/>
        <color rgb="FF333333"/>
        <rFont val="Arial MT"/>
        <family val="2"/>
      </rPr>
      <t>1815, rue Beaudry, Montréal (Québec) H2L 3G1</t>
    </r>
  </si>
  <si>
    <r>
      <rPr>
        <sz val="10"/>
        <color rgb="FF333333"/>
        <rFont val="Arial MT"/>
        <family val="2"/>
      </rPr>
      <t>2080, rue Saint-Timothée, Montréal (Québec) H2L 3P6</t>
    </r>
  </si>
  <si>
    <r>
      <rPr>
        <sz val="10"/>
        <color rgb="FF333333"/>
        <rFont val="Arial MT"/>
        <family val="2"/>
      </rPr>
      <t>1875, rue Panet, Montréal (Québec) H2L 3A1</t>
    </r>
  </si>
  <si>
    <r>
      <rPr>
        <sz val="10"/>
        <color rgb="FF333333"/>
        <rFont val="Arial MT"/>
        <family val="2"/>
      </rPr>
      <t>1680, rue Alexandre-Desève, Montréal (Québec) H2L 2V9</t>
    </r>
  </si>
  <si>
    <r>
      <rPr>
        <sz val="10"/>
        <color rgb="FF333333"/>
        <rFont val="Arial MT"/>
        <family val="2"/>
      </rPr>
      <t>1600, rue De La Visitation, Montréal (Québec) H2L 3C1</t>
    </r>
  </si>
  <si>
    <r>
      <rPr>
        <sz val="10"/>
        <color rgb="FF333333"/>
        <rFont val="Arial MT"/>
        <family val="2"/>
      </rPr>
      <t>1790, rue De Salaberry, Montréal (Québec) H3M 1K4</t>
    </r>
  </si>
  <si>
    <r>
      <rPr>
        <sz val="10"/>
        <color rgb="FF333333"/>
        <rFont val="Arial MT"/>
        <family val="2"/>
      </rPr>
      <t>1405, rue Elizabeth, Saint-Laurent (Québec) H4L 4L8</t>
    </r>
  </si>
  <si>
    <r>
      <rPr>
        <sz val="10"/>
        <color rgb="FF333333"/>
        <rFont val="Arial MT"/>
        <family val="2"/>
      </rPr>
      <t>1460, rue Elizabeth, Saint-Laurent (Québec) H4L 4L7</t>
    </r>
  </si>
  <si>
    <r>
      <rPr>
        <sz val="10"/>
        <color rgb="FF333333"/>
        <rFont val="Arial MT"/>
        <family val="2"/>
      </rPr>
      <t>1455, rue Dutrisac, Saint-Laurent (Québec) H4L 4J5</t>
    </r>
  </si>
  <si>
    <r>
      <rPr>
        <sz val="10"/>
        <color rgb="FF333333"/>
        <rFont val="Arial MT"/>
        <family val="2"/>
      </rPr>
      <t>905, rue Tassé, Saint-Laurent (Québec) H4L 1P4</t>
    </r>
  </si>
  <si>
    <r>
      <rPr>
        <sz val="10"/>
        <color rgb="FF333333"/>
        <rFont val="Arial MT"/>
        <family val="2"/>
      </rPr>
      <t>1400, rue Elizabeth, Saint-Laurent (Québec) H4L 4L7</t>
    </r>
  </si>
  <si>
    <r>
      <rPr>
        <sz val="10"/>
        <color rgb="FF333333"/>
        <rFont val="Arial MT"/>
        <family val="2"/>
      </rPr>
      <t>355, rue Des Oblats, Lasalle (Québec) H8R 4B1</t>
    </r>
  </si>
  <si>
    <r>
      <rPr>
        <sz val="10"/>
        <color rgb="FF333333"/>
        <rFont val="Arial MT"/>
        <family val="2"/>
      </rPr>
      <t>309, rue Des Oblats, Lasalle (Québec) H8R 4B1</t>
    </r>
  </si>
  <si>
    <r>
      <rPr>
        <sz val="10"/>
        <color rgb="FF333333"/>
        <rFont val="Arial MT"/>
        <family val="2"/>
      </rPr>
      <t>265, rue Des Oblats, Lasalle (Québec) H8R 4B1</t>
    </r>
  </si>
  <si>
    <r>
      <rPr>
        <sz val="10"/>
        <color rgb="FF333333"/>
        <rFont val="Arial MT"/>
        <family val="2"/>
      </rPr>
      <t>2180, rue Henri-Brien, Montréal (Québec) H2E 1B8</t>
    </r>
  </si>
  <si>
    <r>
      <rPr>
        <sz val="10"/>
        <color rgb="FF333333"/>
        <rFont val="Arial MT"/>
        <family val="2"/>
      </rPr>
      <t>1450, rue Frontenac, Montréal (Québec) H2K 2Y6</t>
    </r>
  </si>
  <si>
    <r>
      <rPr>
        <sz val="10"/>
        <color rgb="FF333333"/>
        <rFont val="Arial MT"/>
        <family val="2"/>
      </rPr>
      <t>2059, rue Florian, Montréal (Québec) H2K 2P4</t>
    </r>
  </si>
  <si>
    <r>
      <rPr>
        <sz val="10"/>
        <color rgb="FF333333"/>
        <rFont val="Arial MT"/>
        <family val="2"/>
      </rPr>
      <t>2030, rue Lespérance, Montréal (Québec) H2K 2N9</t>
    </r>
  </si>
  <si>
    <r>
      <rPr>
        <sz val="10"/>
        <color rgb="FF333333"/>
        <rFont val="Arial MT"/>
        <family val="2"/>
      </rPr>
      <t>2075, rue Cartier, Montréal (Québec) H2K 4E9</t>
    </r>
  </si>
  <si>
    <r>
      <rPr>
        <sz val="10"/>
        <color rgb="FF333333"/>
        <rFont val="Arial MT"/>
        <family val="2"/>
      </rPr>
      <t>1740, avenue Émile-Journault, Montréal (Québec) H2M 1K4</t>
    </r>
  </si>
  <si>
    <r>
      <rPr>
        <sz val="10"/>
        <color rgb="FF333333"/>
        <rFont val="Arial MT"/>
        <family val="2"/>
      </rPr>
      <t>8087, rue Berri, Montréal (Québec) H2R 3B2</t>
    </r>
  </si>
  <si>
    <r>
      <rPr>
        <sz val="10"/>
        <color rgb="FF333333"/>
        <rFont val="Arial MT"/>
        <family val="2"/>
      </rPr>
      <t>8885, avenue De L'Esplanade, Montréal (Québec) H2N 1V3</t>
    </r>
  </si>
  <si>
    <r>
      <rPr>
        <sz val="10"/>
        <color rgb="FF333333"/>
        <rFont val="Arial MT"/>
        <family val="2"/>
      </rPr>
      <t>6040, rue De Normanville, Montréal (Québec) H2S 2B4</t>
    </r>
  </si>
  <si>
    <r>
      <rPr>
        <sz val="10"/>
        <color rgb="FF333333"/>
        <rFont val="Arial MT"/>
        <family val="2"/>
      </rPr>
      <t>5210, avenue Walkley, Montréal (Québec) H4V 2M5</t>
    </r>
  </si>
  <si>
    <r>
      <rPr>
        <sz val="10"/>
        <color rgb="FF333333"/>
        <rFont val="Arial MT"/>
        <family val="2"/>
      </rPr>
      <t>1100, boulevard Gouin Ouest, Montréal (Québec) H3M 1A1</t>
    </r>
  </si>
  <si>
    <r>
      <rPr>
        <sz val="10"/>
        <color rgb="FF333333"/>
        <rFont val="Arial MT"/>
        <family val="2"/>
      </rPr>
      <t>1154, boulevard Gouin Ouest, Montréal (Québec) H3M 1A1</t>
    </r>
  </si>
  <si>
    <r>
      <rPr>
        <sz val="10"/>
        <color rgb="FF333333"/>
        <rFont val="Arial MT"/>
        <family val="2"/>
      </rPr>
      <t>11930, rue Michel-Sarrazin, Montréal (Québec) H4J 2G7</t>
    </r>
  </si>
  <si>
    <r>
      <rPr>
        <sz val="10"/>
        <color rgb="FF333333"/>
        <rFont val="Arial MT"/>
        <family val="2"/>
      </rPr>
      <t>575, avenue Atwater, Montréal (Québec) H3J 2J7</t>
    </r>
  </si>
  <si>
    <r>
      <rPr>
        <sz val="10"/>
        <color rgb="FF333333"/>
        <rFont val="Arial MT"/>
        <family val="2"/>
      </rPr>
      <t>2630, rue Delisle, Montréal (Québec) H3J 1K7</t>
    </r>
  </si>
  <si>
    <r>
      <rPr>
        <sz val="10"/>
        <color rgb="FF333333"/>
        <rFont val="Arial MT"/>
        <family val="2"/>
      </rPr>
      <t>2660, rue Delisle, Montréal (Québec) H3J 1K7</t>
    </r>
  </si>
  <si>
    <r>
      <rPr>
        <sz val="10"/>
        <color rgb="FF333333"/>
        <rFont val="Arial MT"/>
        <family val="2"/>
      </rPr>
      <t>2600, rue Viau, Montréal (Québec) H1V 3J2</t>
    </r>
  </si>
  <si>
    <r>
      <rPr>
        <sz val="10"/>
        <color rgb="FF333333"/>
        <rFont val="Arial MT"/>
        <family val="2"/>
      </rPr>
      <t>2230, avenue Lionel-Groulx, Montréal (Québec) H3J 1J4</t>
    </r>
  </si>
  <si>
    <r>
      <rPr>
        <sz val="10"/>
        <color rgb="FF333333"/>
        <rFont val="Arial MT"/>
        <family val="2"/>
      </rPr>
      <t>6355, 39e Avenue, Montréal (Québec) H1T 2W6</t>
    </r>
  </si>
  <si>
    <r>
      <rPr>
        <sz val="10"/>
        <color rgb="FF333333"/>
        <rFont val="Arial MT"/>
        <family val="2"/>
      </rPr>
      <t>90, avenue Hillside, Westmount (Québec) H3Z 1V9</t>
    </r>
  </si>
  <si>
    <r>
      <rPr>
        <sz val="10"/>
        <color rgb="FF333333"/>
        <rFont val="Arial MT"/>
        <family val="2"/>
      </rPr>
      <t>Art. 53, 54 et 59</t>
    </r>
    <r>
      <rPr>
        <sz val="10"/>
        <rFont val="Arial MT"/>
      </rPr>
      <t>, Westmount</t>
    </r>
  </si>
  <si>
    <r>
      <rPr>
        <sz val="10"/>
        <color rgb="FF333333"/>
        <rFont val="Arial MT"/>
        <family val="2"/>
      </rPr>
      <t>2586, rue Coursol, Montréal (Québec) H3J 1E1</t>
    </r>
  </si>
  <si>
    <r>
      <rPr>
        <sz val="10"/>
        <color rgb="FF333333"/>
        <rFont val="Arial MT"/>
        <family val="2"/>
      </rPr>
      <t>575, rue Joliette, Montréal (Québec) H1W 3E4</t>
    </r>
  </si>
  <si>
    <r>
      <rPr>
        <sz val="10"/>
        <color rgb="FF333333"/>
        <rFont val="Arial MT"/>
        <family val="2"/>
      </rPr>
      <t>2030, rue De Chambly, Montréal (Québec) H1W 3J4</t>
    </r>
  </si>
  <si>
    <r>
      <rPr>
        <sz val="10"/>
        <color rgb="FF333333"/>
        <rFont val="Arial MT"/>
        <family val="2"/>
      </rPr>
      <t>3600, rue La Fontaine, Montréal (Québec) H1W 1V4</t>
    </r>
  </si>
  <si>
    <r>
      <rPr>
        <sz val="10"/>
        <color rgb="FF333333"/>
        <rFont val="Arial MT"/>
        <family val="2"/>
      </rPr>
      <t>1950, avenue Aird, Montréal (Québec) H1V 2V6</t>
    </r>
  </si>
  <si>
    <r>
      <rPr>
        <sz val="10"/>
        <color rgb="FF333333"/>
        <rFont val="Arial MT"/>
        <family val="2"/>
      </rPr>
      <t>4570, rue Ontario Est, Montréal (Québec) H1V 3N6</t>
    </r>
  </si>
  <si>
    <r>
      <rPr>
        <sz val="10"/>
        <color rgb="FF333333"/>
        <rFont val="Arial MT"/>
        <family val="2"/>
      </rPr>
      <t>2335, rue Joliette, Montréal (Québec) H1W 3G7</t>
    </r>
  </si>
  <si>
    <r>
      <rPr>
        <sz val="10"/>
        <color rgb="FF333333"/>
        <rFont val="Arial MT"/>
        <family val="2"/>
      </rPr>
      <t>2025, rue Cuvillier, Montréal (Québec) H1W 3A6</t>
    </r>
  </si>
  <si>
    <r>
      <rPr>
        <sz val="10"/>
        <color rgb="FF333333"/>
        <rFont val="Arial MT"/>
        <family val="2"/>
      </rPr>
      <t>2570, rue Quesnel, Montréal (Québec) H3J 1G8</t>
    </r>
  </si>
  <si>
    <r>
      <rPr>
        <sz val="10"/>
        <color rgb="FF333333"/>
        <rFont val="Arial MT"/>
        <family val="2"/>
      </rPr>
      <t>850, rue Des Seigneurs, Montréal (Québec) H3J 1Y5</t>
    </r>
  </si>
  <si>
    <r>
      <rPr>
        <sz val="10"/>
        <color rgb="FF333333"/>
        <rFont val="Arial MT"/>
        <family val="2"/>
      </rPr>
      <t>730, rue Saint-Martin, Montréal (Québec) H3J 1W5</t>
    </r>
  </si>
  <si>
    <r>
      <rPr>
        <sz val="10"/>
        <color rgb="FF333333"/>
        <rFont val="Arial MT"/>
        <family val="2"/>
      </rPr>
      <t>110, avenue Hillside, Westmount (Québec) H3Z 1V9</t>
    </r>
  </si>
  <si>
    <r>
      <rPr>
        <sz val="10"/>
        <color rgb="FF333333"/>
        <rFont val="Arial MT"/>
        <family val="2"/>
      </rPr>
      <t>130, avenue Hillside, Westmount (Québec) H3Z 1V9</t>
    </r>
  </si>
  <si>
    <r>
      <rPr>
        <sz val="10"/>
        <color rgb="FF333333"/>
        <rFont val="Arial MT"/>
        <family val="2"/>
      </rPr>
      <t>4807, boulevard St-Michel, Montréal (Québec) H3S 1M1</t>
    </r>
  </si>
  <si>
    <r>
      <rPr>
        <sz val="10"/>
        <color rgb="FF333333"/>
        <rFont val="Arial MT"/>
        <family val="2"/>
      </rPr>
      <t>1690, rue De Chambly, Montréal (Québec) H1W 3H8</t>
    </r>
  </si>
  <si>
    <r>
      <rPr>
        <sz val="10"/>
        <color rgb="FF333333"/>
        <rFont val="Arial MT"/>
        <family val="2"/>
      </rPr>
      <t>4775, rue La Fontaine, Montréal (Québec) H1V 1R2</t>
    </r>
  </si>
  <si>
    <t>3315, boulevard De L'Assomption, 
Montréal (Québec) H1N 2H3</t>
  </si>
  <si>
    <t>3325, boulevard De L'Assomption, 
Montréal (Québec) H1N 2H4</t>
  </si>
  <si>
    <r>
      <rPr>
        <sz val="10"/>
        <color rgb="FF333333"/>
        <rFont val="Arial MT"/>
        <family val="2"/>
      </rPr>
      <t>6000, avenue Albani, Montréal (Québec) H1M 2J5</t>
    </r>
  </si>
  <si>
    <r>
      <rPr>
        <sz val="10"/>
        <color rgb="FF333333"/>
        <rFont val="Arial MT"/>
        <family val="2"/>
      </rPr>
      <t>6250, rue De Lanaudière, Montréal (Québec) H2G 3A7</t>
    </r>
  </si>
  <si>
    <r>
      <rPr>
        <sz val="10"/>
        <color rgb="FF333333"/>
        <rFont val="Arial MT"/>
        <family val="2"/>
      </rPr>
      <t>7800, boulevard De Châteauneuf, Anjou (Québec) H1K 4J4</t>
    </r>
  </si>
  <si>
    <r>
      <rPr>
        <sz val="10"/>
        <color rgb="FF333333"/>
        <rFont val="Arial MT"/>
        <family val="2"/>
      </rPr>
      <t>2190, rue Beaudry, Montréal (Québec) H2L 3G3</t>
    </r>
  </si>
  <si>
    <r>
      <rPr>
        <sz val="10"/>
        <color rgb="FF333333"/>
        <rFont val="Arial MT"/>
        <family val="2"/>
      </rPr>
      <t>4470, rue Drolet, Montréal (Québec) H2W 2L8</t>
    </r>
  </si>
  <si>
    <r>
      <rPr>
        <sz val="10"/>
        <color rgb="FF333333"/>
        <rFont val="Arial MT"/>
        <family val="2"/>
      </rPr>
      <t>9255, rue De Teck, Montréal (Québec) H1L 6P4</t>
    </r>
  </si>
  <si>
    <r>
      <rPr>
        <sz val="10"/>
        <color rgb="FF333333"/>
        <rFont val="Arial MT"/>
        <family val="2"/>
      </rPr>
      <t>3910, avenue Barclay, Montréal (Québec) H3S 1K7</t>
    </r>
  </si>
  <si>
    <r>
      <rPr>
        <sz val="10"/>
        <color rgb="FF333333"/>
        <rFont val="Arial MT"/>
        <family val="2"/>
      </rPr>
      <t>2101, rue Fullum, Montréal (Québec) H2K 4M8</t>
    </r>
  </si>
  <si>
    <r>
      <rPr>
        <sz val="10"/>
        <color rgb="FF333333"/>
        <rFont val="Arial MT"/>
        <family val="2"/>
      </rPr>
      <t>1946, rue Dorion, Montréal (Québec) H2K 4A9</t>
    </r>
  </si>
  <si>
    <r>
      <rPr>
        <sz val="10"/>
        <color rgb="FF333333"/>
        <rFont val="Arial MT"/>
        <family val="2"/>
      </rPr>
      <t>1998, rue Saint-Antoine Ouest, Montréal (Québec) H3J 1A5</t>
    </r>
  </si>
  <si>
    <r>
      <rPr>
        <sz val="10"/>
        <color rgb="FF333333"/>
        <rFont val="Arial MT"/>
        <family val="2"/>
      </rPr>
      <t>132, rue Saint-Philippe, Montréal (Québec) H4C 2T7</t>
    </r>
  </si>
  <si>
    <r>
      <rPr>
        <sz val="10"/>
        <color rgb="FF333333"/>
        <rFont val="Arial MT"/>
        <family val="2"/>
      </rPr>
      <t>1820, rue Saint-Antoine Ouest, Montréal (Québec) H3J 1A3</t>
    </r>
  </si>
  <si>
    <r>
      <rPr>
        <sz val="10"/>
        <color rgb="FF333333"/>
        <rFont val="Arial MT"/>
        <family val="2"/>
      </rPr>
      <t>753, rue Saint-Martin, Montréal (Québec) H3J 1W6</t>
    </r>
  </si>
  <si>
    <r>
      <rPr>
        <sz val="10"/>
        <color rgb="FF333333"/>
        <rFont val="Arial MT"/>
        <family val="2"/>
      </rPr>
      <t>1823, terrasse Coursol, Montréal (Québec) H3J 1B5</t>
    </r>
  </si>
  <si>
    <r>
      <rPr>
        <sz val="10"/>
        <color rgb="FF333333"/>
        <rFont val="Arial MT"/>
        <family val="2"/>
      </rPr>
      <t>3445, rue La Fontaine, Montréal (Québec) H1W 1T8</t>
    </r>
  </si>
  <si>
    <r>
      <rPr>
        <sz val="10"/>
        <color rgb="FF333333"/>
        <rFont val="Arial MT"/>
        <family val="2"/>
      </rPr>
      <t>5060, avenue Barclay, Montréal (Québec) H3W 1E2</t>
    </r>
  </si>
  <si>
    <r>
      <rPr>
        <sz val="10"/>
        <color rgb="FF333333"/>
        <rFont val="Arial MT"/>
        <family val="2"/>
      </rPr>
      <t>4080, avenue Barclay, Montréal (Québec) H3S 1K8</t>
    </r>
  </si>
  <si>
    <r>
      <rPr>
        <sz val="10"/>
        <color rgb="FF333333"/>
        <rFont val="Arial MT"/>
        <family val="2"/>
      </rPr>
      <t>4680, avenue Barclay, Montréal (Québec) H3W 1C7</t>
    </r>
  </si>
  <si>
    <t>RÉGION OUTAOUAIS</t>
  </si>
  <si>
    <t>Total état des immeubles
région Outaouais
au 2023-11-01</t>
  </si>
  <si>
    <t>OH de Outaouais</t>
  </si>
  <si>
    <r>
      <rPr>
        <sz val="10"/>
        <color rgb="FF333333"/>
        <rFont val="Arial MT"/>
        <family val="2"/>
      </rPr>
      <t>94, chemin De La Petite-Nation, Chénéville (Québec) J0V 1E0</t>
    </r>
  </si>
  <si>
    <r>
      <rPr>
        <sz val="10"/>
        <color rgb="FF333333"/>
        <rFont val="Arial MT"/>
        <family val="2"/>
      </rPr>
      <t>28, rue Arthur-Buies, Gatineau (Québec) J8Z 1P5</t>
    </r>
  </si>
  <si>
    <r>
      <rPr>
        <sz val="10"/>
        <color rgb="FF333333"/>
        <rFont val="Arial MT"/>
        <family val="2"/>
      </rPr>
      <t>75, rue Jumonville, Gatineau (Québec) J8Z 1B9</t>
    </r>
  </si>
  <si>
    <r>
      <rPr>
        <sz val="10"/>
        <color rgb="FF333333"/>
        <rFont val="Arial MT"/>
        <family val="2"/>
      </rPr>
      <t>25, rue Guertin, Gatineau (Québec) J8T 5Y8</t>
    </r>
  </si>
  <si>
    <r>
      <rPr>
        <sz val="10"/>
        <color rgb="FF333333"/>
        <rFont val="Arial MT"/>
        <family val="2"/>
      </rPr>
      <t>175, boulevard Mont-Bleu, Gatineau (Québec) J8Z 1K8</t>
    </r>
  </si>
  <si>
    <r>
      <rPr>
        <sz val="10"/>
        <color rgb="FF333333"/>
        <rFont val="Arial MT"/>
        <family val="2"/>
      </rPr>
      <t>155, boulevard Mont-Bleu, Gatineau (Québec) J8Z 1K5</t>
    </r>
  </si>
  <si>
    <r>
      <rPr>
        <sz val="10"/>
        <color rgb="FF333333"/>
        <rFont val="Arial MT"/>
        <family val="2"/>
      </rPr>
      <t>165, boulevard Mont-Bleu, Gatineau (Québec) J8Z 1K6</t>
    </r>
  </si>
  <si>
    <r>
      <rPr>
        <sz val="10"/>
        <color rgb="FF333333"/>
        <rFont val="Arial MT"/>
        <family val="2"/>
      </rPr>
      <t>291, rue North, Gatineau (Québec) J9H 6W1</t>
    </r>
  </si>
  <si>
    <r>
      <rPr>
        <sz val="10"/>
        <color rgb="FF333333"/>
        <rFont val="Arial MT"/>
        <family val="2"/>
      </rPr>
      <t>289, rue North, Gatineau (Québec) J9H 6W2</t>
    </r>
  </si>
  <si>
    <r>
      <rPr>
        <sz val="10"/>
        <color rgb="FF333333"/>
        <rFont val="Arial MT"/>
        <family val="2"/>
      </rPr>
      <t>19, rue Hanson, Gatineau (Québec) J8Y 3M4</t>
    </r>
  </si>
  <si>
    <r>
      <rPr>
        <sz val="10"/>
        <color rgb="FF333333"/>
        <rFont val="Arial MT"/>
        <family val="2"/>
      </rPr>
      <t>26, rue Arthur-Buies, Gatineau (Québec) J8Z 1P5</t>
    </r>
  </si>
  <si>
    <t>OH du Pontiac</t>
  </si>
  <si>
    <r>
      <rPr>
        <sz val="10"/>
        <color rgb="FF333333"/>
        <rFont val="Arial MT"/>
        <family val="2"/>
      </rPr>
      <t>32, rue Reid, Campbell'S Bay (Québec) J0X 1K0</t>
    </r>
  </si>
  <si>
    <t>OH de Montebello</t>
  </si>
  <si>
    <r>
      <rPr>
        <sz val="10"/>
        <color rgb="FF333333"/>
        <rFont val="Arial MT"/>
        <family val="2"/>
      </rPr>
      <t>230, rue Saint-Henri, Montebello (Québec) J0V 1L0</t>
    </r>
  </si>
  <si>
    <t>OUTAOUAIS</t>
  </si>
  <si>
    <t>RÉGION MAURICIE</t>
  </si>
  <si>
    <t>Total état des immeubles
région Mauricie
au 2023-11-01</t>
  </si>
  <si>
    <t>OMH de Trois-Rivières</t>
  </si>
  <si>
    <r>
      <rPr>
        <sz val="10"/>
        <color rgb="FF333333"/>
        <rFont val="Arial MT"/>
        <family val="2"/>
      </rPr>
      <t>521, rue Notre-Dame Est, Trois-Rivières (Québec) G8T 8L9</t>
    </r>
  </si>
  <si>
    <t>OMH Anna-Milot</t>
  </si>
  <si>
    <r>
      <rPr>
        <sz val="10"/>
        <color rgb="FF333333"/>
        <rFont val="Arial MT"/>
        <family val="2"/>
      </rPr>
      <t>2831, rue Henri-Paul-Milot, Saint-Paulin (Québec) J0K 3G0</t>
    </r>
  </si>
  <si>
    <t>OMH de Mékinac</t>
  </si>
  <si>
    <r>
      <rPr>
        <sz val="10"/>
        <color rgb="FF333333"/>
        <rFont val="Arial MT"/>
        <family val="2"/>
      </rPr>
      <t>571, rue Des Loisirs, Notre-Dame-De-Montauban (Québec) G0X 1W0</t>
    </r>
  </si>
  <si>
    <r>
      <rPr>
        <sz val="10"/>
        <color rgb="FF333333"/>
        <rFont val="Arial MT"/>
        <family val="2"/>
      </rPr>
      <t>Art. 53, 54 et 59</t>
    </r>
    <r>
      <rPr>
        <sz val="10"/>
        <rFont val="Arial MT"/>
      </rPr>
      <t>, St-Tite</t>
    </r>
  </si>
  <si>
    <r>
      <rPr>
        <sz val="10"/>
        <color rgb="FF333333"/>
        <rFont val="Arial MT"/>
        <family val="2"/>
      </rPr>
      <t>14, rue Ludger-Pilon, Notre-Dame-De-La-Paix (Québec) J0V 1P0</t>
    </r>
  </si>
  <si>
    <r>
      <rPr>
        <sz val="10"/>
        <color rgb="FF333333"/>
        <rFont val="Arial MT"/>
        <family val="2"/>
      </rPr>
      <t>544, rue Des Peupliers, Namur (Québec) J0V 1N0</t>
    </r>
  </si>
  <si>
    <t>OH du Haut Saint-Laurent</t>
  </si>
  <si>
    <r>
      <rPr>
        <sz val="10"/>
        <color rgb="FF333333"/>
        <rFont val="Arial MT"/>
        <family val="2"/>
      </rPr>
      <t>2860, rue Sainte-Anne, Sainte-Justine-De-Newton (Québec) J0P 1T0</t>
    </r>
  </si>
  <si>
    <t>RÉGION ESTRIE</t>
  </si>
  <si>
    <t>Total état des immeubles
région Estrie
au 2023-11-01</t>
  </si>
  <si>
    <t>OMH deSherbrooke</t>
  </si>
  <si>
    <r>
      <rPr>
        <sz val="10"/>
        <color rgb="FF333333"/>
        <rFont val="Arial MT"/>
        <family val="2"/>
      </rPr>
      <t>783, place Goupil, Sherbrooke (Québec) J1E 2M5</t>
    </r>
  </si>
  <si>
    <r>
      <rPr>
        <sz val="10"/>
        <color rgb="FF333333"/>
        <rFont val="Arial MT"/>
        <family val="2"/>
      </rPr>
      <t>795, place Goupil, Sherbrooke (Québec) J1E 2M5</t>
    </r>
  </si>
  <si>
    <r>
      <rPr>
        <sz val="10"/>
        <color rgb="FF333333"/>
        <rFont val="Arial MT"/>
        <family val="2"/>
      </rPr>
      <t>813, place Goupil, Sherbrooke (Québec) J1E 2M5</t>
    </r>
  </si>
  <si>
    <r>
      <rPr>
        <sz val="10"/>
        <color rgb="FF333333"/>
        <rFont val="Arial MT"/>
        <family val="2"/>
      </rPr>
      <t>812, place Goupil, Sherbrooke (Québec) J1E 2M4</t>
    </r>
  </si>
  <si>
    <r>
      <rPr>
        <sz val="10"/>
        <color rgb="FF333333"/>
        <rFont val="Arial MT"/>
        <family val="2"/>
      </rPr>
      <t>788, place Goupil, Sherbrooke (Québec) J1E 2M4</t>
    </r>
  </si>
  <si>
    <r>
      <rPr>
        <sz val="10"/>
        <color rgb="FF333333"/>
        <rFont val="Arial MT"/>
        <family val="2"/>
      </rPr>
      <t>1038, place Poulin, Sherbrooke (Québec) J1E 1H9</t>
    </r>
  </si>
  <si>
    <r>
      <rPr>
        <sz val="10"/>
        <color rgb="FF333333"/>
        <rFont val="Arial MT"/>
        <family val="2"/>
      </rPr>
      <t>1052, place Sideleau, Sherbrooke (Québec) J1E 2B8</t>
    </r>
  </si>
  <si>
    <r>
      <rPr>
        <sz val="10"/>
        <color rgb="FF333333"/>
        <rFont val="Arial MT"/>
        <family val="2"/>
      </rPr>
      <t>760, rue Triest, Sherbrooke (Québec) J1E 2M9</t>
    </r>
  </si>
  <si>
    <r>
      <rPr>
        <sz val="10"/>
        <color rgb="FF333333"/>
        <rFont val="Arial MT"/>
        <family val="2"/>
      </rPr>
      <t>854, rue Thibault, Sherbrooke (Québec) J1H 3B2</t>
    </r>
  </si>
  <si>
    <r>
      <rPr>
        <sz val="10"/>
        <color rgb="FF333333"/>
        <rFont val="Arial MT"/>
        <family val="2"/>
      </rPr>
      <t>874, rue Thibault, Sherbrooke (Québec) J1H 3B2</t>
    </r>
  </si>
  <si>
    <r>
      <rPr>
        <sz val="10"/>
        <color rgb="FF333333"/>
        <rFont val="Arial MT"/>
        <family val="2"/>
      </rPr>
      <t>900, rue Thibault, Sherbrooke (Québec) J1H 3B2</t>
    </r>
  </si>
  <si>
    <r>
      <rPr>
        <sz val="10"/>
        <color rgb="FF333333"/>
        <rFont val="Arial MT"/>
        <family val="2"/>
      </rPr>
      <t>1, place Delorme, Sherbrooke (Québec) J1K 1A8</t>
    </r>
  </si>
  <si>
    <t>OMH du Val-St-François</t>
  </si>
  <si>
    <r>
      <rPr>
        <sz val="10"/>
        <color rgb="FF333333"/>
        <rFont val="Arial MT"/>
        <family val="2"/>
      </rPr>
      <t>70, rue Jean-XXIII, Windsor (Québec) J1S 2A8</t>
    </r>
  </si>
  <si>
    <r>
      <rPr>
        <sz val="10"/>
        <color rgb="FF333333"/>
        <rFont val="Arial MT"/>
        <family val="2"/>
      </rPr>
      <t>129, rue Watopeka, Windsor (Québec) J1S 1N3</t>
    </r>
  </si>
  <si>
    <t>OMH de Coaticook</t>
  </si>
  <si>
    <r>
      <rPr>
        <sz val="10"/>
        <color rgb="FF333333"/>
        <rFont val="Arial MT"/>
        <family val="2"/>
      </rPr>
      <t>184, rue Jeanne-Mance, Coaticook (Québec) J1A 1W3</t>
    </r>
  </si>
  <si>
    <t>OMH de Haute-Yamaska-
Rouville</t>
  </si>
  <si>
    <r>
      <rPr>
        <sz val="10"/>
        <color rgb="FF333333"/>
        <rFont val="Arial MT"/>
        <family val="2"/>
      </rPr>
      <t>33, rue City, Granby (Québec) J2G 4V8</t>
    </r>
  </si>
  <si>
    <r>
      <rPr>
        <sz val="10"/>
        <color rgb="FF333333"/>
        <rFont val="Arial MT"/>
        <family val="2"/>
      </rPr>
      <t>245, rue Cowie, Granby (Québec) J2G 3V6</t>
    </r>
  </si>
  <si>
    <r>
      <rPr>
        <sz val="10"/>
        <color rgb="FF333333"/>
        <rFont val="Arial MT"/>
        <family val="2"/>
      </rPr>
      <t>205, rue Bellevue, Waterloo (Québec) J0E 2N0</t>
    </r>
  </si>
  <si>
    <r>
      <rPr>
        <sz val="10"/>
        <color rgb="FF333333"/>
        <rFont val="Arial MT"/>
        <family val="2"/>
      </rPr>
      <t>221, rue Bellevue, Waterloo (Québec) J0E 2N0</t>
    </r>
  </si>
  <si>
    <r>
      <rPr>
        <sz val="10"/>
        <color rgb="FF333333"/>
        <rFont val="Arial MT"/>
        <family val="2"/>
      </rPr>
      <t>237, rue Bellevue, Waterloo (Québec) J0E 2N0</t>
    </r>
  </si>
  <si>
    <t>OMH de Brome-Missisquoi</t>
  </si>
  <si>
    <r>
      <rPr>
        <sz val="10"/>
        <color rgb="FF333333"/>
        <rFont val="Arial MT"/>
        <family val="2"/>
      </rPr>
      <t>410, rue Lague, Farnham (Québec) J2N 2X5</t>
    </r>
  </si>
  <si>
    <r>
      <rPr>
        <sz val="10"/>
        <color rgb="FF333333"/>
        <rFont val="Arial MT"/>
        <family val="2"/>
      </rPr>
      <t>Art. 53, 54 et 59</t>
    </r>
    <r>
      <rPr>
        <sz val="10"/>
        <rFont val="Arial MT"/>
      </rPr>
      <t>, Bromont</t>
    </r>
  </si>
  <si>
    <r>
      <rPr>
        <sz val="10"/>
        <color rgb="FF333333"/>
        <rFont val="Arial MT"/>
        <family val="2"/>
      </rPr>
      <t>15C, rue De Windsor, Bromont (Québec) J2L 2J7</t>
    </r>
  </si>
  <si>
    <r>
      <rPr>
        <sz val="10"/>
        <color rgb="FF333333"/>
        <rFont val="Arial MT"/>
        <family val="2"/>
      </rPr>
      <t>202, rue Church, Cowansville (Québec) J2K 1V3</t>
    </r>
  </si>
  <si>
    <r>
      <rPr>
        <sz val="10"/>
        <color rgb="FF333333"/>
        <rFont val="Arial MT"/>
        <family val="2"/>
      </rPr>
      <t>200, terrasse Bellerive, Cowansville (Québec) J2K 1N6</t>
    </r>
  </si>
  <si>
    <r>
      <rPr>
        <sz val="10"/>
        <color rgb="FF333333"/>
        <rFont val="Arial MT"/>
        <family val="2"/>
      </rPr>
      <t>350, rue Dempster, Farnham (Québec) J2N 3C1</t>
    </r>
  </si>
  <si>
    <r>
      <rPr>
        <sz val="10"/>
        <color rgb="FF333333"/>
        <rFont val="Arial MT"/>
        <family val="2"/>
      </rPr>
      <t>250, terrasse Bellerive, Cowansville (Québec) J2K 1N6</t>
    </r>
  </si>
  <si>
    <r>
      <rPr>
        <sz val="10"/>
        <color rgb="FF333333"/>
        <rFont val="Arial MT"/>
        <family val="2"/>
      </rPr>
      <t>330, terrasse Bellerive, Cowansville (Québec) J2K 1N6</t>
    </r>
  </si>
  <si>
    <r>
      <rPr>
        <sz val="10"/>
        <color rgb="FF333333"/>
        <rFont val="Arial MT"/>
        <family val="2"/>
      </rPr>
      <t>310, terrasse Bellerive, Cowansville (Québec) J2K 1N6</t>
    </r>
  </si>
  <si>
    <r>
      <rPr>
        <sz val="10"/>
        <color rgb="FF333333"/>
        <rFont val="Arial MT"/>
        <family val="2"/>
      </rPr>
      <t>210, terrasse Bellerive, Cowansville (Québec) J2K 1N6</t>
    </r>
  </si>
  <si>
    <r>
      <rPr>
        <sz val="10"/>
        <color rgb="FF333333"/>
        <rFont val="Arial MT"/>
        <family val="2"/>
      </rPr>
      <t>230, terrasse Bellerive, Cowansville (Québec) J2K 1N6</t>
    </r>
  </si>
  <si>
    <r>
      <rPr>
        <sz val="10"/>
        <color rgb="FF333333"/>
        <rFont val="Arial MT"/>
        <family val="2"/>
      </rPr>
      <t>240, terrasse Bellerive, Cowansville (Québec) J2K 1N6</t>
    </r>
  </si>
  <si>
    <r>
      <rPr>
        <sz val="10"/>
        <color rgb="FF333333"/>
        <rFont val="Arial MT"/>
        <family val="2"/>
      </rPr>
      <t>300, terrasse Bellerive, Cowansville (Québec) J2K 1N6</t>
    </r>
  </si>
  <si>
    <r>
      <rPr>
        <sz val="10"/>
        <color rgb="FF333333"/>
        <rFont val="Arial MT"/>
        <family val="2"/>
      </rPr>
      <t>320, terrasse Bellerive, Cowansville (Québec) J2K 1N6</t>
    </r>
  </si>
  <si>
    <r>
      <rPr>
        <sz val="10"/>
        <color rgb="FF333333"/>
        <rFont val="Arial MT"/>
        <family val="2"/>
      </rPr>
      <t>90, rue James, Cowansville (Québec) J2K 2L2</t>
    </r>
  </si>
  <si>
    <r>
      <rPr>
        <sz val="10"/>
        <color rgb="FF333333"/>
        <rFont val="Arial MT"/>
        <family val="2"/>
      </rPr>
      <t>289, Victoria, Knowlton (Québec) J0E 1V0</t>
    </r>
  </si>
  <si>
    <r>
      <rPr>
        <sz val="10"/>
        <color rgb="FF333333"/>
        <rFont val="Arial MT"/>
        <family val="2"/>
      </rPr>
      <t>400, rue De L'Habitat, Bedford (Québec) J0J 1A0</t>
    </r>
  </si>
  <si>
    <r>
      <rPr>
        <sz val="10"/>
        <color rgb="FF333333"/>
        <rFont val="Arial MT"/>
        <family val="2"/>
      </rPr>
      <t>300, rue De L'Habitat, Bedford (Québec) J0J 1A0</t>
    </r>
  </si>
  <si>
    <r>
      <rPr>
        <sz val="10"/>
        <color rgb="FF333333"/>
        <rFont val="Arial MT"/>
        <family val="2"/>
      </rPr>
      <t>200, rue De L'Habitat, Bedford (Québec) J0J 1A0</t>
    </r>
  </si>
  <si>
    <r>
      <rPr>
        <sz val="10"/>
        <color rgb="FF333333"/>
        <rFont val="Arial MT"/>
        <family val="2"/>
      </rPr>
      <t>100, rue De L'Habitat, Bedford (Québec) J0J 1A0</t>
    </r>
  </si>
  <si>
    <r>
      <rPr>
        <sz val="10"/>
        <color rgb="FF333333"/>
        <rFont val="Arial MT"/>
        <family val="2"/>
      </rPr>
      <t>500, terrasse Bellerive, Cowansville (Québec) J2K 1N6</t>
    </r>
  </si>
  <si>
    <r>
      <rPr>
        <sz val="10"/>
        <color rgb="FF333333"/>
        <rFont val="Arial MT"/>
        <family val="2"/>
      </rPr>
      <t>400, terrasse Bellerive, Cowansville (Québec) J2K 1N6</t>
    </r>
  </si>
  <si>
    <r>
      <rPr>
        <sz val="10"/>
        <color rgb="FF333333"/>
        <rFont val="Arial MT"/>
        <family val="2"/>
      </rPr>
      <t>Art. 53, 54 et 59</t>
    </r>
    <r>
      <rPr>
        <sz val="10"/>
        <rFont val="Arial MT"/>
      </rPr>
      <t>, Cowansville</t>
    </r>
  </si>
  <si>
    <r>
      <rPr>
        <sz val="10"/>
        <color rgb="FF333333"/>
        <rFont val="Arial MT"/>
        <family val="2"/>
      </rPr>
      <t>60, place Caroline, Cowansville (Québec) J2K 1W8</t>
    </r>
  </si>
  <si>
    <r>
      <rPr>
        <sz val="10"/>
        <color rgb="FF333333"/>
        <rFont val="Arial MT"/>
        <family val="2"/>
      </rPr>
      <t>70, place Caroline, Cowansville (Québec) J2K 1W8</t>
    </r>
  </si>
  <si>
    <r>
      <rPr>
        <sz val="10"/>
        <color rgb="FF333333"/>
        <rFont val="Arial MT"/>
        <family val="2"/>
      </rPr>
      <t>80, place Caroline, Cowansville (Québec) J2K 1W8</t>
    </r>
  </si>
  <si>
    <r>
      <rPr>
        <sz val="10"/>
        <color rgb="FF333333"/>
        <rFont val="Arial MT"/>
        <family val="2"/>
      </rPr>
      <t>90, place Caroline, Cowansville (Québec) J2K 1W8</t>
    </r>
  </si>
  <si>
    <t>ESTRIE</t>
  </si>
  <si>
    <t>MAURICIE</t>
  </si>
  <si>
    <t>CENTRE-DU-QUÉBEC</t>
  </si>
  <si>
    <t>SAGUENAY-LAC-SAINT-JEAN</t>
  </si>
  <si>
    <t>ABITIBI-TÉMISCAMINGUE</t>
  </si>
  <si>
    <t>CHAUDIÈRE-APPALACHES</t>
  </si>
  <si>
    <t>RÉGION ABITIBI-
TÉMISCAMINGUE</t>
  </si>
  <si>
    <t>Total état des immeubles
région Abitibi-témiscamingue
au 2023-11-01</t>
  </si>
  <si>
    <t>OMH de l'Arc-en-ciel</t>
  </si>
  <si>
    <r>
      <rPr>
        <sz val="10"/>
        <color rgb="FF333333"/>
        <rFont val="Arial MT"/>
        <family val="2"/>
      </rPr>
      <t>34, rue Principale, Taschereau (Québec) J0Z 3N0</t>
    </r>
  </si>
  <si>
    <t>OMH de Senneterre</t>
  </si>
  <si>
    <r>
      <rPr>
        <sz val="10"/>
        <color rgb="FF333333"/>
        <rFont val="Arial MT"/>
        <family val="2"/>
      </rPr>
      <t>Art. 53, 54 et 59</t>
    </r>
    <r>
      <rPr>
        <sz val="10"/>
        <rFont val="Arial MT"/>
      </rPr>
      <t>, Senneterre</t>
    </r>
  </si>
  <si>
    <t>OH Lac Abitibi</t>
  </si>
  <si>
    <r>
      <rPr>
        <sz val="10"/>
        <color rgb="FF333333"/>
        <rFont val="Arial MT"/>
        <family val="2"/>
      </rPr>
      <t>150, 3e Avenue Ouest, La Sarre (Québec) J9Z 3N9</t>
    </r>
  </si>
  <si>
    <t>ORH de Rivière-du-Loup</t>
  </si>
  <si>
    <r>
      <rPr>
        <sz val="10"/>
        <color rgb="FF333333"/>
        <rFont val="Arial MT"/>
        <family val="2"/>
      </rPr>
      <t>Art. 53, 54 et 59</t>
    </r>
    <r>
      <rPr>
        <sz val="10"/>
        <rFont val="Arial MT"/>
      </rPr>
      <t>, Rivière-du-Loup</t>
    </r>
  </si>
  <si>
    <t>OH Rimouski-Neigette</t>
  </si>
  <si>
    <r>
      <rPr>
        <sz val="10"/>
        <color rgb="FF333333"/>
        <rFont val="Arial MT"/>
        <family val="2"/>
      </rPr>
      <t>Art. 53, 54 et 59</t>
    </r>
    <r>
      <rPr>
        <sz val="10"/>
        <rFont val="Arial MT"/>
      </rPr>
      <t>, Rimouski</t>
    </r>
  </si>
  <si>
    <t>C</t>
  </si>
  <si>
    <t>RÉGION CENTRE-DU-QUÉBEC</t>
  </si>
  <si>
    <t>Total état des immeubles
région Centre-du-Québec
au 2023-11-01</t>
  </si>
  <si>
    <t>OMH Drummond</t>
  </si>
  <si>
    <r>
      <rPr>
        <sz val="10"/>
        <color rgb="FF333333"/>
        <rFont val="Arial MT"/>
        <family val="2"/>
      </rPr>
      <t>325, rue Cockburn, Drummondville (Québec) J2C 6Y3</t>
    </r>
  </si>
  <si>
    <t>RÉGION CHAUDIÈRE-APPALACHES</t>
  </si>
  <si>
    <t>Total état des immeubles
région Chaudière-Appalaches
au 2023-11-01</t>
  </si>
  <si>
    <t>OH des Appalaches</t>
  </si>
  <si>
    <r>
      <rPr>
        <sz val="10"/>
        <color rgb="FF333333"/>
        <rFont val="Arial MT"/>
        <family val="2"/>
      </rPr>
      <t>Art. 53, 54 et 59</t>
    </r>
    <r>
      <rPr>
        <sz val="10"/>
        <rFont val="Arial MT"/>
      </rPr>
      <t>, Thetford Mines</t>
    </r>
  </si>
  <si>
    <t>OH du Sud Chaudière</t>
  </si>
  <si>
    <r>
      <rPr>
        <sz val="10"/>
        <color rgb="FF333333"/>
        <rFont val="Arial MT"/>
        <family val="2"/>
      </rPr>
      <t>407, rue Principale, Saint-Cyprien-Des-Etchemins (Québec) G0R 1B0</t>
    </r>
  </si>
  <si>
    <t>OMH de Nouvelle-Beauce</t>
  </si>
  <si>
    <r>
      <rPr>
        <sz val="10"/>
        <color rgb="FF333333"/>
        <rFont val="Arial MT"/>
        <family val="2"/>
      </rPr>
      <t>111, Hallé, Saint-Isidore (Québec) G0S 2S0</t>
    </r>
  </si>
  <si>
    <t>RÉGION BAS-SAINT-LAURENT</t>
  </si>
  <si>
    <t>Total état des immeubles
région Bas-Saint-Laurent
au 2023-11-01</t>
  </si>
  <si>
    <t>BAS-SAINT-LAURENT</t>
  </si>
  <si>
    <t>RÉGION SAGUENAY-LAC-SAINT-JEAN</t>
  </si>
  <si>
    <t>ORH du Fjord</t>
  </si>
  <si>
    <r>
      <rPr>
        <sz val="10"/>
        <color rgb="FF333333"/>
        <rFont val="Arial MT"/>
        <family val="2"/>
      </rPr>
      <t>Art. 53, 54 et 59</t>
    </r>
    <r>
      <rPr>
        <sz val="10"/>
        <rFont val="Arial MT"/>
      </rPr>
      <t>, Saint-Honoré</t>
    </r>
  </si>
  <si>
    <r>
      <rPr>
        <sz val="10"/>
        <color rgb="FF333333"/>
        <rFont val="Arial MT"/>
        <family val="2"/>
      </rPr>
      <t xml:space="preserve">Art. 53, 54 et 59, </t>
    </r>
    <r>
      <rPr>
        <sz val="10"/>
        <rFont val="Arial MT"/>
      </rPr>
      <t>Saint-Ambroise</t>
    </r>
  </si>
  <si>
    <t>OMH de Saguenay</t>
  </si>
  <si>
    <r>
      <rPr>
        <sz val="10"/>
        <color rgb="FF333333"/>
        <rFont val="Arial MT"/>
        <family val="2"/>
      </rPr>
      <t>3875, rue Saint-Nicolas, Jonquière (Québec) G7X 0B1</t>
    </r>
  </si>
  <si>
    <r>
      <rPr>
        <sz val="10"/>
        <color rgb="FF333333"/>
        <rFont val="Arial MT"/>
        <family val="2"/>
      </rPr>
      <t>3890, rue Angers, Jonquière (Québec) G7X 1Z9</t>
    </r>
  </si>
  <si>
    <t>OH secteur Lac-Saint-Jean-Est</t>
  </si>
  <si>
    <r>
      <rPr>
        <sz val="10"/>
        <color rgb="FF333333"/>
        <rFont val="Arial MT"/>
        <family val="2"/>
      </rPr>
      <t>Art. 53, 54 et 59</t>
    </r>
    <r>
      <rPr>
        <sz val="10"/>
        <rFont val="Arial MT"/>
      </rPr>
      <t>, Desbiens</t>
    </r>
  </si>
  <si>
    <t>OH des 5 Fleurons</t>
  </si>
  <si>
    <r>
      <rPr>
        <sz val="10"/>
        <color rgb="FF333333"/>
        <rFont val="Arial MT"/>
        <family val="2"/>
      </rPr>
      <t>966, rue Saint-Jean, Roberval (Québec) G8H 2H2</t>
    </r>
  </si>
  <si>
    <r>
      <rPr>
        <sz val="10"/>
        <color rgb="FF333333"/>
        <rFont val="Arial MT"/>
        <family val="2"/>
      </rPr>
      <t>95, route De L'Ermitage, Lac-Bouchette (Québec) G0W 1V0</t>
    </r>
  </si>
  <si>
    <t>OMH Maria-Chapdeleine</t>
  </si>
  <si>
    <r>
      <rPr>
        <sz val="10"/>
        <color rgb="FF333333"/>
        <rFont val="Arial MT"/>
        <family val="2"/>
      </rPr>
      <t>Art. 53, 54 et 59</t>
    </r>
    <r>
      <rPr>
        <sz val="10"/>
        <rFont val="Arial MT"/>
      </rPr>
      <t>, Dolbeau-Mistassini</t>
    </r>
  </si>
  <si>
    <t>Oh des 5 Fleurons</t>
  </si>
  <si>
    <t>Roberval</t>
  </si>
  <si>
    <t>966, rue Saint-Jean, Roberval (Québec) G8H 2H2</t>
  </si>
  <si>
    <t>E</t>
  </si>
  <si>
    <t>Omh de Saguenay</t>
  </si>
  <si>
    <t>Saguenay</t>
  </si>
  <si>
    <t>3875, rue Saint-Nicolas, Jonquière (Québec) G7X 0B1</t>
  </si>
  <si>
    <t>3890, rue Angers, Jonquière (Québec) G7X 1Z9</t>
  </si>
  <si>
    <t>Orh du Fjord</t>
  </si>
  <si>
    <t>Saint-Honoré</t>
  </si>
  <si>
    <t>Art. 53, 54 et 59</t>
  </si>
  <si>
    <t>Oh secteur Lac-Saint-Jean Est</t>
  </si>
  <si>
    <t>Desbiens</t>
  </si>
  <si>
    <t>Omh Maria-Chapdelaine</t>
  </si>
  <si>
    <t>Dolbeau-Mistassini</t>
  </si>
  <si>
    <t>Saint-Ambroise</t>
  </si>
  <si>
    <t>Lac-Bouchette</t>
  </si>
  <si>
    <t>95, route De L'Ermitage, Lac-Bouchette (Québec) G0W 1V0</t>
  </si>
  <si>
    <t>NB ANNÉES</t>
  </si>
  <si>
    <t>NORD-DU-QUÉBEC</t>
  </si>
  <si>
    <t>CÔTE-NORD</t>
  </si>
  <si>
    <t>OMH de Région de Dégelis</t>
  </si>
  <si>
    <t>Art. 53, 54 et 59, Dégelis</t>
  </si>
  <si>
    <t>RÉGION CÔTE-NORD</t>
  </si>
  <si>
    <t>Total état des immeubles
région Côte-Nord
au 2023-11-01</t>
  </si>
  <si>
    <t>OH de Manicouagan</t>
  </si>
  <si>
    <r>
      <rPr>
        <sz val="10"/>
        <color rgb="FF333333"/>
        <rFont val="Arial MT"/>
        <family val="2"/>
      </rPr>
      <t>1052, rue Pentecôte, Baie-Comeau (Québec) G5C 3A7</t>
    </r>
  </si>
  <si>
    <r>
      <rPr>
        <sz val="10"/>
        <color rgb="FF333333"/>
        <rFont val="Arial MT"/>
        <family val="2"/>
      </rPr>
      <t>1485, boulevard Blanche, Baie-Comeau (Québec) G5C 3A8</t>
    </r>
  </si>
  <si>
    <r>
      <rPr>
        <sz val="10"/>
        <color rgb="FF333333"/>
        <rFont val="Arial MT"/>
        <family val="2"/>
      </rPr>
      <t>1024, rue Pentecôte, Baie-Comeau (Québec) G5C 3A7</t>
    </r>
  </si>
  <si>
    <t>RÉGION NORD-DU-QUÉBEC</t>
  </si>
  <si>
    <t>Total état des immeubles
région Nord-du-Québec
au 2023-11-01</t>
  </si>
  <si>
    <t>OMH de Kativik</t>
  </si>
  <si>
    <r>
      <rPr>
        <sz val="10"/>
        <color rgb="FF333333"/>
        <rFont val="Arial MT"/>
        <family val="2"/>
      </rPr>
      <t>Art. 53, 54 et 59</t>
    </r>
    <r>
      <rPr>
        <sz val="10"/>
        <rFont val="Arial MT"/>
      </rPr>
      <t>, Akulivic</t>
    </r>
  </si>
  <si>
    <r>
      <rPr>
        <sz val="10"/>
        <color rgb="FF333333"/>
        <rFont val="Arial MT"/>
        <family val="2"/>
      </rPr>
      <t>N/A</t>
    </r>
  </si>
  <si>
    <r>
      <rPr>
        <sz val="10"/>
        <color rgb="FF333333"/>
        <rFont val="Arial MT"/>
        <family val="2"/>
      </rPr>
      <t>Art. 53, 54 et 59</t>
    </r>
    <r>
      <rPr>
        <sz val="10"/>
        <rFont val="Arial MT"/>
      </rPr>
      <t>, Inukjuak</t>
    </r>
  </si>
  <si>
    <r>
      <rPr>
        <sz val="10"/>
        <color rgb="FF333333"/>
        <rFont val="Arial MT"/>
        <family val="2"/>
      </rPr>
      <t>Art. 53, 54 et 59</t>
    </r>
    <r>
      <rPr>
        <sz val="10"/>
        <rFont val="Arial MT"/>
      </rPr>
      <t>, Kangiqsujuaq</t>
    </r>
  </si>
  <si>
    <r>
      <rPr>
        <sz val="10"/>
        <color rgb="FF333333"/>
        <rFont val="Arial MT"/>
        <family val="2"/>
      </rPr>
      <t>Art. 53, 54 et 59</t>
    </r>
    <r>
      <rPr>
        <sz val="10"/>
        <rFont val="Arial MT"/>
      </rPr>
      <t>, Kangirsuk</t>
    </r>
  </si>
  <si>
    <r>
      <rPr>
        <sz val="10"/>
        <color rgb="FF333333"/>
        <rFont val="Arial MT"/>
        <family val="2"/>
      </rPr>
      <t>Art. 53, 54 et 59</t>
    </r>
    <r>
      <rPr>
        <sz val="10"/>
        <rFont val="Arial MT"/>
      </rPr>
      <t>, Puvirnituq</t>
    </r>
  </si>
  <si>
    <r>
      <rPr>
        <sz val="10"/>
        <color rgb="FF333333"/>
        <rFont val="Arial MT"/>
        <family val="2"/>
      </rPr>
      <t>Art. 53, 54 et 59</t>
    </r>
    <r>
      <rPr>
        <sz val="10"/>
        <rFont val="Arial MT"/>
      </rPr>
      <t>, Kuujjuarapik</t>
    </r>
  </si>
  <si>
    <t>OMH de Chibougameau</t>
  </si>
  <si>
    <r>
      <rPr>
        <sz val="10"/>
        <color rgb="FF333333"/>
        <rFont val="Arial MT"/>
        <family val="2"/>
      </rPr>
      <t>Art. 53, 54 et 59</t>
    </r>
    <r>
      <rPr>
        <sz val="10"/>
        <rFont val="Arial MT"/>
      </rPr>
      <t>, Chibougamau</t>
    </r>
  </si>
  <si>
    <r>
      <rPr>
        <sz val="10"/>
        <color rgb="FF333333"/>
        <rFont val="Arial MT"/>
        <family val="2"/>
      </rPr>
      <t>187, rue Dufresne, Chibougamau (Québec) G8P 2R5</t>
    </r>
  </si>
  <si>
    <r>
      <rPr>
        <sz val="10"/>
        <color rgb="FF333333"/>
        <rFont val="Arial MT"/>
        <family val="2"/>
      </rPr>
      <t>175, rue Dufresne, Chibougamau (Québec) G8P 2R5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</si>
</sst>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#,##0\ \$"/>
    <numFmt numFmtId="166" formatCode="yyyy\-mm\-dd;@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rgb="FF000000"/>
      <name val="Arial MT"/>
      <family val="2"/>
    </font>
    <font>
      <sz val="10"/>
      <name val="Arial MT"/>
    </font>
    <font>
      <sz val="10"/>
      <color rgb="FF333333"/>
      <name val="Arial MT"/>
      <family val="2"/>
    </font>
    <font>
      <sz val="10"/>
      <name val="Arial MT"/>
      <family val="2"/>
    </font>
    <font>
      <sz val="10"/>
      <color theme="0"/>
      <name val="Arial MT"/>
    </font>
  </fonts>
  <fills count="3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34D49"/>
        <bgColor indexed="64"/>
      </patternFill>
    </fill>
    <fill>
      <patternFill patternType="solid">
        <fgColor rgb="FFB8184A"/>
        <bgColor indexed="64"/>
      </patternFill>
    </fill>
    <fill>
      <patternFill patternType="solid">
        <fgColor rgb="FF36A0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B961B"/>
        <bgColor indexed="64"/>
      </patternFill>
    </fill>
    <fill>
      <patternFill patternType="solid">
        <fgColor rgb="FF2B95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8ECFC"/>
        <bgColor indexed="64"/>
      </patternFill>
    </fill>
    <fill>
      <patternFill patternType="solid">
        <fgColor rgb="FFC3EBD5"/>
        <bgColor indexed="64"/>
      </patternFill>
    </fill>
    <fill>
      <patternFill patternType="solid">
        <fgColor rgb="FFF7E2BB"/>
        <bgColor indexed="64"/>
      </patternFill>
    </fill>
    <fill>
      <patternFill patternType="solid">
        <fgColor rgb="FFF89992"/>
        <bgColor indexed="64"/>
      </patternFill>
    </fill>
    <fill>
      <patternFill patternType="solid">
        <fgColor rgb="FFEFCDD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64A5E"/>
        <bgColor indexed="64"/>
      </patternFill>
    </fill>
    <fill>
      <patternFill patternType="solid">
        <fgColor rgb="FF511791"/>
        <bgColor indexed="64"/>
      </patternFill>
    </fill>
    <fill>
      <patternFill patternType="solid">
        <fgColor rgb="FF9D6763"/>
        <bgColor indexed="64"/>
      </patternFill>
    </fill>
    <fill>
      <patternFill patternType="solid">
        <fgColor rgb="FF1EC1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722A"/>
        <bgColor indexed="64"/>
      </patternFill>
    </fill>
    <fill>
      <patternFill patternType="solid">
        <fgColor rgb="FFE2D1D0"/>
        <bgColor indexed="64"/>
      </patternFill>
    </fill>
    <fill>
      <patternFill patternType="solid">
        <fgColor rgb="FFC1EEF7"/>
        <bgColor indexed="64"/>
      </patternFill>
    </fill>
    <fill>
      <patternFill patternType="solid">
        <fgColor rgb="FFEADEE3"/>
        <bgColor indexed="64"/>
      </patternFill>
    </fill>
    <fill>
      <patternFill patternType="solid">
        <fgColor rgb="FFFCCD9E"/>
        <bgColor indexed="64"/>
      </patternFill>
    </fill>
    <fill>
      <patternFill patternType="solid">
        <fgColor rgb="FFEFE5FB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52727"/>
        <bgColor indexed="64"/>
      </patternFill>
    </fill>
    <fill>
      <patternFill patternType="solid">
        <fgColor rgb="FFFAECEC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double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double">
        <color auto="1"/>
      </top>
      <bottom style="thin">
        <color rgb="FF000000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9">
    <xf numFmtId="0" fontId="0" fillId="0" borderId="0" xfId="0"/>
    <xf numFmtId="0" fontId="2" fillId="2" borderId="0" xfId="0" applyFont="1" applyFill="1"/>
    <xf numFmtId="9" fontId="2" fillId="2" borderId="0" xfId="2" applyFont="1" applyFill="1" applyAlignment="1">
      <alignment horizontal="center"/>
    </xf>
    <xf numFmtId="164" fontId="2" fillId="2" borderId="0" xfId="1" applyNumberFormat="1" applyFont="1" applyFill="1"/>
    <xf numFmtId="0" fontId="2" fillId="2" borderId="0" xfId="0" applyFont="1" applyFill="1" applyAlignment="1">
      <alignment horizontal="center"/>
    </xf>
    <xf numFmtId="9" fontId="0" fillId="0" borderId="0" xfId="0" applyNumberFormat="1"/>
    <xf numFmtId="0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1" applyNumberFormat="1" applyFont="1"/>
    <xf numFmtId="0" fontId="3" fillId="3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0" borderId="0" xfId="0" applyFont="1"/>
    <xf numFmtId="164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9" fontId="3" fillId="0" borderId="4" xfId="2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9" fontId="3" fillId="0" borderId="5" xfId="2" applyFont="1" applyBorder="1" applyAlignment="1">
      <alignment horizontal="center"/>
    </xf>
    <xf numFmtId="0" fontId="3" fillId="0" borderId="5" xfId="0" applyFont="1" applyBorder="1"/>
    <xf numFmtId="1" fontId="3" fillId="0" borderId="5" xfId="0" applyNumberFormat="1" applyFont="1" applyBorder="1" applyAlignment="1">
      <alignment horizontal="center"/>
    </xf>
    <xf numFmtId="165" fontId="3" fillId="0" borderId="5" xfId="0" applyNumberFormat="1" applyFont="1" applyBorder="1"/>
    <xf numFmtId="9" fontId="3" fillId="0" borderId="5" xfId="2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164" fontId="3" fillId="0" borderId="5" xfId="1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164" fontId="3" fillId="0" borderId="4" xfId="1" applyNumberFormat="1" applyFont="1" applyBorder="1" applyAlignment="1">
      <alignment horizontal="right"/>
    </xf>
    <xf numFmtId="0" fontId="3" fillId="6" borderId="3" xfId="0" applyFont="1" applyFill="1" applyBorder="1" applyAlignment="1">
      <alignment horizontal="center"/>
    </xf>
    <xf numFmtId="164" fontId="3" fillId="0" borderId="5" xfId="1" applyNumberFormat="1" applyFont="1" applyFill="1" applyBorder="1"/>
    <xf numFmtId="0" fontId="3" fillId="7" borderId="3" xfId="0" applyFont="1" applyFill="1" applyBorder="1" applyAlignment="1">
      <alignment horizontal="center"/>
    </xf>
    <xf numFmtId="9" fontId="3" fillId="0" borderId="0" xfId="2" applyFont="1" applyFill="1" applyBorder="1" applyAlignment="1">
      <alignment horizontal="center"/>
    </xf>
    <xf numFmtId="164" fontId="3" fillId="0" borderId="0" xfId="1" applyNumberFormat="1" applyFont="1" applyFill="1" applyBorder="1"/>
    <xf numFmtId="0" fontId="3" fillId="0" borderId="6" xfId="0" applyFont="1" applyBorder="1" applyAlignment="1">
      <alignment horizontal="center"/>
    </xf>
    <xf numFmtId="164" fontId="3" fillId="0" borderId="5" xfId="1" applyNumberFormat="1" applyFont="1" applyBorder="1"/>
    <xf numFmtId="0" fontId="3" fillId="8" borderId="3" xfId="0" applyFont="1" applyFill="1" applyBorder="1" applyAlignment="1">
      <alignment horizontal="center"/>
    </xf>
    <xf numFmtId="164" fontId="3" fillId="0" borderId="5" xfId="1" applyNumberFormat="1" applyFont="1" applyFill="1" applyBorder="1" applyAlignment="1">
      <alignment horizontal="right"/>
    </xf>
    <xf numFmtId="0" fontId="3" fillId="9" borderId="5" xfId="0" applyFont="1" applyFill="1" applyBorder="1"/>
    <xf numFmtId="0" fontId="4" fillId="7" borderId="8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9" fontId="0" fillId="0" borderId="0" xfId="2" applyFont="1" applyAlignment="1">
      <alignment horizontal="center"/>
    </xf>
    <xf numFmtId="0" fontId="2" fillId="0" borderId="0" xfId="0" applyFont="1" applyAlignment="1">
      <alignment wrapText="1"/>
    </xf>
    <xf numFmtId="0" fontId="4" fillId="7" borderId="11" xfId="0" applyFont="1" applyFill="1" applyBorder="1" applyAlignment="1">
      <alignment wrapText="1"/>
    </xf>
    <xf numFmtId="0" fontId="4" fillId="7" borderId="12" xfId="0" applyFont="1" applyFill="1" applyBorder="1" applyAlignment="1">
      <alignment horizontal="center" wrapText="1"/>
    </xf>
    <xf numFmtId="9" fontId="4" fillId="7" borderId="12" xfId="2" applyFont="1" applyFill="1" applyBorder="1" applyAlignment="1">
      <alignment horizontal="center"/>
    </xf>
    <xf numFmtId="164" fontId="4" fillId="7" borderId="13" xfId="1" applyNumberFormat="1" applyFont="1" applyFill="1" applyBorder="1" applyAlignment="1">
      <alignment wrapText="1"/>
    </xf>
    <xf numFmtId="9" fontId="4" fillId="7" borderId="14" xfId="2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4" xfId="2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9" fontId="0" fillId="0" borderId="5" xfId="2" applyFon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0" borderId="5" xfId="1" applyNumberFormat="1" applyFont="1" applyBorder="1"/>
    <xf numFmtId="0" fontId="0" fillId="10" borderId="5" xfId="0" applyFill="1" applyBorder="1" applyAlignment="1">
      <alignment horizontal="center"/>
    </xf>
    <xf numFmtId="9" fontId="0" fillId="10" borderId="5" xfId="2" applyFont="1" applyFill="1" applyBorder="1" applyAlignment="1">
      <alignment horizontal="center"/>
    </xf>
    <xf numFmtId="164" fontId="0" fillId="10" borderId="5" xfId="1" applyNumberFormat="1" applyFont="1" applyFill="1" applyBorder="1"/>
    <xf numFmtId="9" fontId="0" fillId="0" borderId="0" xfId="2" applyFont="1" applyFill="1" applyBorder="1" applyAlignment="1">
      <alignment horizontal="center"/>
    </xf>
    <xf numFmtId="0" fontId="4" fillId="7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10" borderId="16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vertical="center" wrapText="1"/>
    </xf>
    <xf numFmtId="0" fontId="4" fillId="7" borderId="18" xfId="0" applyFont="1" applyFill="1" applyBorder="1" applyAlignment="1">
      <alignment wrapText="1"/>
    </xf>
    <xf numFmtId="0" fontId="4" fillId="7" borderId="1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0" fontId="4" fillId="7" borderId="19" xfId="0" applyFont="1" applyFill="1" applyBorder="1" applyAlignment="1">
      <alignment horizontal="center" wrapText="1"/>
    </xf>
    <xf numFmtId="164" fontId="0" fillId="0" borderId="4" xfId="1" applyNumberFormat="1" applyFont="1" applyBorder="1"/>
    <xf numFmtId="1" fontId="5" fillId="0" borderId="20" xfId="0" applyNumberFormat="1" applyFont="1" applyBorder="1" applyAlignment="1">
      <alignment horizontal="center" shrinkToFit="1"/>
    </xf>
    <xf numFmtId="0" fontId="6" fillId="0" borderId="20" xfId="0" applyFont="1" applyBorder="1" applyAlignment="1">
      <alignment horizontal="left" wrapText="1"/>
    </xf>
    <xf numFmtId="1" fontId="7" fillId="0" borderId="20" xfId="0" applyNumberFormat="1" applyFont="1" applyBorder="1" applyAlignment="1">
      <alignment horizontal="center" shrinkToFit="1"/>
    </xf>
    <xf numFmtId="165" fontId="7" fillId="0" borderId="20" xfId="0" applyNumberFormat="1" applyFont="1" applyBorder="1" applyAlignment="1">
      <alignment horizontal="center" shrinkToFit="1"/>
    </xf>
    <xf numFmtId="166" fontId="7" fillId="0" borderId="20" xfId="0" applyNumberFormat="1" applyFont="1" applyBorder="1" applyAlignment="1">
      <alignment horizontal="center" shrinkToFit="1"/>
    </xf>
    <xf numFmtId="1" fontId="7" fillId="0" borderId="0" xfId="0" applyNumberFormat="1" applyFont="1" applyAlignment="1">
      <alignment horizontal="center" vertical="top" shrinkToFit="1"/>
    </xf>
    <xf numFmtId="0" fontId="6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right" vertical="top" shrinkToFit="1"/>
    </xf>
    <xf numFmtId="166" fontId="7" fillId="0" borderId="0" xfId="0" applyNumberFormat="1" applyFont="1" applyAlignment="1">
      <alignment horizontal="right" vertical="top" shrinkToFit="1"/>
    </xf>
    <xf numFmtId="165" fontId="7" fillId="0" borderId="0" xfId="0" applyNumberFormat="1" applyFont="1" applyAlignment="1">
      <alignment horizontal="right" shrinkToFit="1"/>
    </xf>
    <xf numFmtId="0" fontId="6" fillId="0" borderId="0" xfId="0" applyFont="1" applyAlignment="1">
      <alignment horizontal="center" vertical="top" wrapText="1"/>
    </xf>
    <xf numFmtId="1" fontId="5" fillId="0" borderId="0" xfId="0" applyNumberFormat="1" applyFont="1" applyAlignment="1">
      <alignment horizontal="right" vertical="top" shrinkToFit="1"/>
    </xf>
    <xf numFmtId="164" fontId="0" fillId="0" borderId="0" xfId="1" applyNumberFormat="1" applyFont="1" applyFill="1" applyBorder="1"/>
    <xf numFmtId="1" fontId="0" fillId="0" borderId="0" xfId="0" applyNumberFormat="1"/>
    <xf numFmtId="165" fontId="0" fillId="0" borderId="0" xfId="0" applyNumberFormat="1"/>
    <xf numFmtId="1" fontId="5" fillId="0" borderId="20" xfId="0" applyNumberFormat="1" applyFont="1" applyBorder="1" applyAlignment="1">
      <alignment horizontal="right" vertical="top" shrinkToFit="1"/>
    </xf>
    <xf numFmtId="0" fontId="8" fillId="0" borderId="20" xfId="0" applyFont="1" applyBorder="1" applyAlignment="1">
      <alignment horizontal="left" vertical="top" wrapText="1"/>
    </xf>
    <xf numFmtId="1" fontId="7" fillId="0" borderId="20" xfId="0" applyNumberFormat="1" applyFont="1" applyBorder="1" applyAlignment="1">
      <alignment horizontal="right" vertical="top" shrinkToFit="1"/>
    </xf>
    <xf numFmtId="165" fontId="7" fillId="0" borderId="20" xfId="0" applyNumberFormat="1" applyFont="1" applyBorder="1" applyAlignment="1">
      <alignment horizontal="right" shrinkToFit="1"/>
    </xf>
    <xf numFmtId="1" fontId="7" fillId="0" borderId="20" xfId="0" applyNumberFormat="1" applyFont="1" applyBorder="1" applyAlignment="1">
      <alignment horizontal="center" vertical="top" shrinkToFit="1"/>
    </xf>
    <xf numFmtId="166" fontId="7" fillId="0" borderId="20" xfId="0" applyNumberFormat="1" applyFont="1" applyBorder="1" applyAlignment="1">
      <alignment horizontal="right" vertical="top" shrinkToFit="1"/>
    </xf>
    <xf numFmtId="0" fontId="2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9" borderId="11" xfId="0" applyFont="1" applyFill="1" applyBorder="1" applyAlignment="1">
      <alignment wrapText="1"/>
    </xf>
    <xf numFmtId="0" fontId="4" fillId="9" borderId="12" xfId="0" applyFont="1" applyFill="1" applyBorder="1" applyAlignment="1">
      <alignment horizontal="center" wrapText="1"/>
    </xf>
    <xf numFmtId="9" fontId="4" fillId="9" borderId="12" xfId="2" applyFont="1" applyFill="1" applyBorder="1" applyAlignment="1">
      <alignment horizontal="center"/>
    </xf>
    <xf numFmtId="164" fontId="4" fillId="9" borderId="13" xfId="1" applyNumberFormat="1" applyFont="1" applyFill="1" applyBorder="1" applyAlignment="1">
      <alignment wrapText="1"/>
    </xf>
    <xf numFmtId="9" fontId="4" fillId="9" borderId="14" xfId="2" applyFont="1" applyFill="1" applyBorder="1" applyAlignment="1">
      <alignment horizontal="center" wrapText="1"/>
    </xf>
    <xf numFmtId="0" fontId="0" fillId="11" borderId="5" xfId="0" applyFill="1" applyBorder="1" applyAlignment="1">
      <alignment horizontal="center"/>
    </xf>
    <xf numFmtId="9" fontId="0" fillId="11" borderId="5" xfId="2" applyFont="1" applyFill="1" applyBorder="1" applyAlignment="1">
      <alignment horizontal="center"/>
    </xf>
    <xf numFmtId="164" fontId="0" fillId="11" borderId="5" xfId="1" applyNumberFormat="1" applyFont="1" applyFill="1" applyBorder="1"/>
    <xf numFmtId="0" fontId="4" fillId="9" borderId="17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 wrapText="1"/>
    </xf>
    <xf numFmtId="0" fontId="4" fillId="11" borderId="17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4" fillId="9" borderId="19" xfId="0" applyFont="1" applyFill="1" applyBorder="1" applyAlignment="1">
      <alignment horizontal="center" wrapText="1"/>
    </xf>
    <xf numFmtId="1" fontId="5" fillId="0" borderId="20" xfId="0" applyNumberFormat="1" applyFont="1" applyBorder="1" applyAlignment="1">
      <alignment horizontal="center" vertical="top" shrinkToFit="1"/>
    </xf>
    <xf numFmtId="0" fontId="6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wrapText="1"/>
    </xf>
    <xf numFmtId="1" fontId="6" fillId="0" borderId="0" xfId="0" applyNumberFormat="1" applyFont="1" applyAlignment="1">
      <alignment horizontal="left" vertical="top" wrapText="1"/>
    </xf>
    <xf numFmtId="0" fontId="0" fillId="0" borderId="25" xfId="0" applyBorder="1" applyAlignment="1">
      <alignment horizontal="center"/>
    </xf>
    <xf numFmtId="0" fontId="7" fillId="0" borderId="25" xfId="0" applyFont="1" applyBorder="1" applyAlignment="1">
      <alignment horizontal="left" vertical="top" wrapText="1"/>
    </xf>
    <xf numFmtId="165" fontId="7" fillId="0" borderId="25" xfId="0" applyNumberFormat="1" applyFont="1" applyBorder="1" applyAlignment="1">
      <alignment horizontal="right" shrinkToFit="1"/>
    </xf>
    <xf numFmtId="1" fontId="7" fillId="0" borderId="25" xfId="0" applyNumberFormat="1" applyFont="1" applyBorder="1" applyAlignment="1">
      <alignment horizontal="center" shrinkToFit="1"/>
    </xf>
    <xf numFmtId="166" fontId="7" fillId="0" borderId="26" xfId="0" applyNumberFormat="1" applyFont="1" applyBorder="1" applyAlignment="1">
      <alignment horizontal="right" shrinkToFit="1"/>
    </xf>
    <xf numFmtId="166" fontId="7" fillId="0" borderId="20" xfId="0" applyNumberFormat="1" applyFont="1" applyBorder="1" applyAlignment="1">
      <alignment horizontal="right" shrinkToFit="1"/>
    </xf>
    <xf numFmtId="1" fontId="0" fillId="0" borderId="5" xfId="0" applyNumberFormat="1" applyBorder="1" applyAlignment="1">
      <alignment horizontal="center"/>
    </xf>
    <xf numFmtId="1" fontId="0" fillId="11" borderId="5" xfId="0" applyNumberForma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9" fontId="4" fillId="0" borderId="0" xfId="2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wrapText="1"/>
    </xf>
    <xf numFmtId="9" fontId="4" fillId="0" borderId="0" xfId="2" applyFont="1" applyFill="1" applyBorder="1" applyAlignment="1">
      <alignment horizontal="center" wrapText="1"/>
    </xf>
    <xf numFmtId="0" fontId="4" fillId="6" borderId="8" xfId="0" applyFont="1" applyFill="1" applyBorder="1" applyAlignment="1">
      <alignment wrapText="1"/>
    </xf>
    <xf numFmtId="0" fontId="4" fillId="12" borderId="9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wrapText="1"/>
    </xf>
    <xf numFmtId="0" fontId="4" fillId="6" borderId="12" xfId="0" applyFont="1" applyFill="1" applyBorder="1" applyAlignment="1">
      <alignment horizontal="center" wrapText="1"/>
    </xf>
    <xf numFmtId="9" fontId="4" fillId="6" borderId="12" xfId="2" applyFont="1" applyFill="1" applyBorder="1" applyAlignment="1">
      <alignment horizontal="center"/>
    </xf>
    <xf numFmtId="164" fontId="4" fillId="6" borderId="13" xfId="1" applyNumberFormat="1" applyFont="1" applyFill="1" applyBorder="1" applyAlignment="1">
      <alignment wrapText="1"/>
    </xf>
    <xf numFmtId="9" fontId="4" fillId="6" borderId="14" xfId="2" applyFont="1" applyFill="1" applyBorder="1" applyAlignment="1">
      <alignment horizontal="center" wrapText="1"/>
    </xf>
    <xf numFmtId="0" fontId="0" fillId="12" borderId="5" xfId="0" applyFill="1" applyBorder="1" applyAlignment="1">
      <alignment horizontal="center"/>
    </xf>
    <xf numFmtId="9" fontId="0" fillId="12" borderId="5" xfId="2" applyFont="1" applyFill="1" applyBorder="1" applyAlignment="1">
      <alignment horizontal="center"/>
    </xf>
    <xf numFmtId="164" fontId="0" fillId="12" borderId="5" xfId="1" applyNumberFormat="1" applyFont="1" applyFill="1" applyBorder="1"/>
    <xf numFmtId="0" fontId="4" fillId="6" borderId="17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 wrapText="1"/>
    </xf>
    <xf numFmtId="0" fontId="4" fillId="12" borderId="17" xfId="0" applyFont="1" applyFill="1" applyBorder="1" applyAlignment="1">
      <alignment vertical="center" wrapText="1"/>
    </xf>
    <xf numFmtId="0" fontId="4" fillId="6" borderId="1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4" fillId="6" borderId="19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4" fillId="6" borderId="18" xfId="0" applyFont="1" applyFill="1" applyBorder="1" applyAlignment="1">
      <alignment wrapText="1"/>
    </xf>
    <xf numFmtId="1" fontId="5" fillId="0" borderId="0" xfId="0" applyNumberFormat="1" applyFont="1" applyAlignment="1">
      <alignment horizontal="center" vertical="top" shrinkToFit="1"/>
    </xf>
    <xf numFmtId="1" fontId="7" fillId="0" borderId="0" xfId="0" applyNumberFormat="1" applyFont="1" applyAlignment="1">
      <alignment horizontal="center" shrinkToFit="1"/>
    </xf>
    <xf numFmtId="1" fontId="5" fillId="0" borderId="0" xfId="0" applyNumberFormat="1" applyFont="1" applyAlignment="1">
      <alignment horizontal="center" shrinkToFit="1"/>
    </xf>
    <xf numFmtId="0" fontId="6" fillId="0" borderId="0" xfId="0" applyFont="1" applyAlignment="1">
      <alignment horizontal="left" wrapText="1"/>
    </xf>
    <xf numFmtId="165" fontId="7" fillId="0" borderId="0" xfId="0" applyNumberFormat="1" applyFont="1" applyAlignment="1">
      <alignment horizontal="center" shrinkToFit="1"/>
    </xf>
    <xf numFmtId="166" fontId="7" fillId="0" borderId="0" xfId="0" applyNumberFormat="1" applyFont="1" applyAlignment="1">
      <alignment horizontal="center" shrinkToFit="1"/>
    </xf>
    <xf numFmtId="0" fontId="7" fillId="0" borderId="20" xfId="0" applyFont="1" applyBorder="1" applyAlignment="1">
      <alignment horizontal="center" shrinkToFit="1"/>
    </xf>
    <xf numFmtId="0" fontId="7" fillId="0" borderId="0" xfId="0" applyFont="1" applyAlignment="1">
      <alignment horizontal="right" vertical="top" shrinkToFit="1"/>
    </xf>
    <xf numFmtId="165" fontId="6" fillId="0" borderId="0" xfId="0" applyNumberFormat="1" applyFont="1" applyAlignment="1">
      <alignment horizontal="left" vertical="top" wrapText="1"/>
    </xf>
    <xf numFmtId="0" fontId="4" fillId="8" borderId="8" xfId="0" applyFont="1" applyFill="1" applyBorder="1" applyAlignment="1">
      <alignment wrapText="1"/>
    </xf>
    <xf numFmtId="164" fontId="0" fillId="0" borderId="0" xfId="1" applyNumberFormat="1" applyFont="1" applyAlignment="1">
      <alignment horizontal="right"/>
    </xf>
    <xf numFmtId="0" fontId="4" fillId="13" borderId="9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wrapText="1"/>
    </xf>
    <xf numFmtId="0" fontId="4" fillId="8" borderId="12" xfId="0" applyFont="1" applyFill="1" applyBorder="1" applyAlignment="1">
      <alignment horizontal="center" wrapText="1"/>
    </xf>
    <xf numFmtId="9" fontId="4" fillId="8" borderId="12" xfId="2" applyFont="1" applyFill="1" applyBorder="1" applyAlignment="1">
      <alignment horizontal="center"/>
    </xf>
    <xf numFmtId="164" fontId="4" fillId="8" borderId="13" xfId="1" applyNumberFormat="1" applyFont="1" applyFill="1" applyBorder="1" applyAlignment="1">
      <alignment horizontal="center" wrapText="1"/>
    </xf>
    <xf numFmtId="9" fontId="4" fillId="8" borderId="14" xfId="2" applyFont="1" applyFill="1" applyBorder="1" applyAlignment="1">
      <alignment horizontal="center" wrapText="1"/>
    </xf>
    <xf numFmtId="164" fontId="0" fillId="0" borderId="4" xfId="1" applyNumberFormat="1" applyFont="1" applyBorder="1" applyAlignment="1">
      <alignment horizontal="right"/>
    </xf>
    <xf numFmtId="0" fontId="0" fillId="13" borderId="5" xfId="0" applyFill="1" applyBorder="1" applyAlignment="1">
      <alignment horizontal="center"/>
    </xf>
    <xf numFmtId="9" fontId="0" fillId="13" borderId="5" xfId="2" applyFont="1" applyFill="1" applyBorder="1" applyAlignment="1">
      <alignment horizontal="center"/>
    </xf>
    <xf numFmtId="164" fontId="0" fillId="13" borderId="5" xfId="1" applyNumberFormat="1" applyFont="1" applyFill="1" applyBorder="1" applyAlignment="1">
      <alignment horizontal="right"/>
    </xf>
    <xf numFmtId="0" fontId="4" fillId="8" borderId="17" xfId="0" applyFont="1" applyFill="1" applyBorder="1" applyAlignment="1">
      <alignment horizontal="center" vertical="center"/>
    </xf>
    <xf numFmtId="0" fontId="4" fillId="13" borderId="16" xfId="0" applyFont="1" applyFill="1" applyBorder="1" applyAlignment="1">
      <alignment horizontal="center" vertical="center" wrapText="1"/>
    </xf>
    <xf numFmtId="0" fontId="4" fillId="13" borderId="17" xfId="0" applyFont="1" applyFill="1" applyBorder="1" applyAlignment="1">
      <alignment vertical="center" wrapText="1"/>
    </xf>
    <xf numFmtId="0" fontId="4" fillId="8" borderId="1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4" fillId="8" borderId="19" xfId="0" applyFont="1" applyFill="1" applyBorder="1" applyAlignment="1">
      <alignment horizontal="center" wrapText="1"/>
    </xf>
    <xf numFmtId="0" fontId="0" fillId="0" borderId="26" xfId="0" applyBorder="1" applyAlignment="1">
      <alignment horizontal="center"/>
    </xf>
    <xf numFmtId="164" fontId="0" fillId="0" borderId="5" xfId="1" applyNumberFormat="1" applyFont="1" applyBorder="1" applyAlignment="1">
      <alignment horizontal="right"/>
    </xf>
    <xf numFmtId="166" fontId="7" fillId="0" borderId="20" xfId="0" applyNumberFormat="1" applyFont="1" applyBorder="1" applyAlignment="1">
      <alignment horizontal="center" vertical="top" shrinkToFit="1"/>
    </xf>
    <xf numFmtId="0" fontId="0" fillId="0" borderId="27" xfId="0" applyBorder="1" applyAlignment="1">
      <alignment horizontal="center"/>
    </xf>
    <xf numFmtId="0" fontId="7" fillId="0" borderId="20" xfId="0" applyFont="1" applyBorder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3" fillId="4" borderId="28" xfId="0" applyFont="1" applyFill="1" applyBorder="1"/>
    <xf numFmtId="0" fontId="3" fillId="4" borderId="19" xfId="0" applyFont="1" applyFill="1" applyBorder="1" applyAlignment="1">
      <alignment wrapText="1"/>
    </xf>
    <xf numFmtId="0" fontId="3" fillId="4" borderId="11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wrapText="1"/>
    </xf>
    <xf numFmtId="0" fontId="3" fillId="4" borderId="14" xfId="0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165" fontId="0" fillId="0" borderId="5" xfId="0" applyNumberFormat="1" applyBorder="1"/>
    <xf numFmtId="0" fontId="3" fillId="14" borderId="5" xfId="0" applyFont="1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9" fontId="0" fillId="14" borderId="5" xfId="2" applyFont="1" applyFill="1" applyBorder="1" applyAlignment="1">
      <alignment horizontal="center"/>
    </xf>
    <xf numFmtId="165" fontId="0" fillId="14" borderId="5" xfId="0" applyNumberFormat="1" applyFill="1" applyBorder="1"/>
    <xf numFmtId="0" fontId="3" fillId="4" borderId="1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7" fillId="0" borderId="20" xfId="0" applyFont="1" applyBorder="1" applyAlignment="1">
      <alignment horizontal="left" vertical="top" wrapText="1"/>
    </xf>
    <xf numFmtId="165" fontId="7" fillId="0" borderId="20" xfId="0" applyNumberFormat="1" applyFont="1" applyBorder="1" applyAlignment="1">
      <alignment horizontal="right" vertical="top" shrinkToFit="1"/>
    </xf>
    <xf numFmtId="0" fontId="2" fillId="5" borderId="8" xfId="0" applyFont="1" applyFill="1" applyBorder="1" applyAlignment="1">
      <alignment wrapText="1"/>
    </xf>
    <xf numFmtId="0" fontId="2" fillId="0" borderId="0" xfId="0" applyFont="1" applyAlignment="1">
      <alignment vertical="center"/>
    </xf>
    <xf numFmtId="0" fontId="2" fillId="5" borderId="11" xfId="0" applyFont="1" applyFill="1" applyBorder="1" applyAlignment="1">
      <alignment wrapText="1"/>
    </xf>
    <xf numFmtId="0" fontId="2" fillId="5" borderId="12" xfId="0" applyFont="1" applyFill="1" applyBorder="1" applyAlignment="1">
      <alignment wrapText="1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wrapText="1"/>
    </xf>
    <xf numFmtId="0" fontId="2" fillId="5" borderId="14" xfId="0" applyFont="1" applyFill="1" applyBorder="1" applyAlignment="1">
      <alignment horizontal="center" wrapText="1"/>
    </xf>
    <xf numFmtId="9" fontId="0" fillId="0" borderId="4" xfId="2" applyFont="1" applyBorder="1"/>
    <xf numFmtId="44" fontId="0" fillId="0" borderId="4" xfId="1" applyFont="1" applyBorder="1"/>
    <xf numFmtId="9" fontId="0" fillId="0" borderId="5" xfId="2" applyFont="1" applyBorder="1"/>
    <xf numFmtId="44" fontId="0" fillId="0" borderId="5" xfId="1" applyFont="1" applyBorder="1"/>
    <xf numFmtId="0" fontId="0" fillId="15" borderId="5" xfId="0" applyFill="1" applyBorder="1" applyAlignment="1">
      <alignment horizontal="center"/>
    </xf>
    <xf numFmtId="0" fontId="0" fillId="15" borderId="5" xfId="0" applyFill="1" applyBorder="1"/>
    <xf numFmtId="9" fontId="0" fillId="15" borderId="5" xfId="2" applyFont="1" applyFill="1" applyBorder="1"/>
    <xf numFmtId="44" fontId="0" fillId="15" borderId="5" xfId="1" applyFont="1" applyFill="1" applyBorder="1"/>
    <xf numFmtId="44" fontId="0" fillId="0" borderId="0" xfId="0" applyNumberFormat="1"/>
    <xf numFmtId="0" fontId="2" fillId="5" borderId="29" xfId="0" applyFont="1" applyFill="1" applyBorder="1" applyAlignment="1">
      <alignment horizontal="center" vertical="center"/>
    </xf>
    <xf numFmtId="0" fontId="4" fillId="15" borderId="16" xfId="0" applyFont="1" applyFill="1" applyBorder="1" applyAlignment="1">
      <alignment horizontal="center" vertical="center" wrapText="1"/>
    </xf>
    <xf numFmtId="0" fontId="4" fillId="15" borderId="17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wrapText="1"/>
    </xf>
    <xf numFmtId="0" fontId="2" fillId="5" borderId="1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5" borderId="19" xfId="0" applyFont="1" applyFill="1" applyBorder="1" applyAlignment="1">
      <alignment horizontal="center" wrapText="1"/>
    </xf>
    <xf numFmtId="165" fontId="7" fillId="0" borderId="5" xfId="0" applyNumberFormat="1" applyFont="1" applyBorder="1" applyAlignment="1">
      <alignment horizontal="right" shrinkToFit="1"/>
    </xf>
    <xf numFmtId="9" fontId="0" fillId="15" borderId="5" xfId="2" applyFont="1" applyFill="1" applyBorder="1" applyAlignment="1">
      <alignment horizontal="center"/>
    </xf>
    <xf numFmtId="165" fontId="7" fillId="15" borderId="5" xfId="0" applyNumberFormat="1" applyFont="1" applyFill="1" applyBorder="1" applyAlignment="1">
      <alignment horizontal="right" shrinkToFit="1"/>
    </xf>
    <xf numFmtId="1" fontId="0" fillId="15" borderId="5" xfId="0" applyNumberFormat="1" applyFill="1" applyBorder="1" applyAlignment="1">
      <alignment horizontal="center"/>
    </xf>
    <xf numFmtId="0" fontId="2" fillId="5" borderId="29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9" fontId="0" fillId="0" borderId="0" xfId="2" applyFont="1" applyFill="1" applyAlignment="1">
      <alignment horizontal="center"/>
    </xf>
    <xf numFmtId="1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65" fontId="0" fillId="15" borderId="5" xfId="0" applyNumberFormat="1" applyFill="1" applyBorder="1"/>
    <xf numFmtId="44" fontId="7" fillId="0" borderId="0" xfId="1" applyFont="1" applyBorder="1" applyAlignment="1">
      <alignment horizontal="right" vertical="top" shrinkToFit="1"/>
    </xf>
    <xf numFmtId="164" fontId="0" fillId="15" borderId="5" xfId="1" applyNumberFormat="1" applyFont="1" applyFill="1" applyBorder="1"/>
    <xf numFmtId="0" fontId="6" fillId="0" borderId="4" xfId="0" applyFont="1" applyBorder="1" applyAlignment="1">
      <alignment horizontal="left" vertical="top" wrapText="1"/>
    </xf>
    <xf numFmtId="165" fontId="7" fillId="0" borderId="4" xfId="0" applyNumberFormat="1" applyFont="1" applyBorder="1" applyAlignment="1">
      <alignment horizontal="center" shrinkToFit="1"/>
    </xf>
    <xf numFmtId="1" fontId="7" fillId="0" borderId="4" xfId="0" applyNumberFormat="1" applyFont="1" applyBorder="1" applyAlignment="1">
      <alignment horizontal="center" shrinkToFit="1"/>
    </xf>
    <xf numFmtId="166" fontId="7" fillId="0" borderId="27" xfId="0" applyNumberFormat="1" applyFont="1" applyBorder="1" applyAlignment="1">
      <alignment horizontal="center" shrinkToFi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9" fontId="0" fillId="0" borderId="6" xfId="2" applyFont="1" applyBorder="1" applyAlignment="1">
      <alignment horizontal="center"/>
    </xf>
    <xf numFmtId="44" fontId="0" fillId="0" borderId="6" xfId="1" applyFont="1" applyFill="1" applyBorder="1" applyAlignment="1">
      <alignment horizontal="center"/>
    </xf>
    <xf numFmtId="1" fontId="7" fillId="0" borderId="27" xfId="0" applyNumberFormat="1" applyFont="1" applyBorder="1" applyAlignment="1">
      <alignment horizontal="center" shrinkToFit="1"/>
    </xf>
    <xf numFmtId="44" fontId="0" fillId="0" borderId="5" xfId="1" applyFont="1" applyFill="1" applyBorder="1" applyAlignment="1">
      <alignment horizontal="center"/>
    </xf>
    <xf numFmtId="1" fontId="7" fillId="0" borderId="5" xfId="0" applyNumberFormat="1" applyFont="1" applyBorder="1" applyAlignment="1">
      <alignment horizontal="center" vertical="top" shrinkToFit="1"/>
    </xf>
    <xf numFmtId="0" fontId="3" fillId="3" borderId="28" xfId="0" applyFont="1" applyFill="1" applyBorder="1"/>
    <xf numFmtId="0" fontId="3" fillId="3" borderId="19" xfId="0" applyFont="1" applyFill="1" applyBorder="1" applyAlignment="1">
      <alignment wrapText="1"/>
    </xf>
    <xf numFmtId="0" fontId="3" fillId="3" borderId="1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164" fontId="0" fillId="0" borderId="6" xfId="1" applyNumberFormat="1" applyFont="1" applyBorder="1" applyAlignment="1">
      <alignment horizontal="center"/>
    </xf>
    <xf numFmtId="0" fontId="3" fillId="16" borderId="5" xfId="0" applyFont="1" applyFill="1" applyBorder="1"/>
    <xf numFmtId="0" fontId="0" fillId="16" borderId="5" xfId="0" applyFill="1" applyBorder="1" applyAlignment="1">
      <alignment horizontal="center"/>
    </xf>
    <xf numFmtId="9" fontId="0" fillId="16" borderId="5" xfId="2" applyFont="1" applyFill="1" applyBorder="1" applyAlignment="1">
      <alignment horizontal="center"/>
    </xf>
    <xf numFmtId="1" fontId="0" fillId="16" borderId="5" xfId="0" applyNumberFormat="1" applyFill="1" applyBorder="1" applyAlignment="1">
      <alignment horizontal="center"/>
    </xf>
    <xf numFmtId="164" fontId="0" fillId="16" borderId="5" xfId="1" applyNumberFormat="1" applyFont="1" applyFill="1" applyBorder="1" applyAlignment="1">
      <alignment horizontal="center"/>
    </xf>
    <xf numFmtId="0" fontId="2" fillId="17" borderId="8" xfId="0" applyFont="1" applyFill="1" applyBorder="1" applyAlignment="1">
      <alignment wrapText="1"/>
    </xf>
    <xf numFmtId="0" fontId="2" fillId="17" borderId="11" xfId="0" applyFont="1" applyFill="1" applyBorder="1" applyAlignment="1">
      <alignment wrapText="1"/>
    </xf>
    <xf numFmtId="0" fontId="2" fillId="17" borderId="12" xfId="0" applyFont="1" applyFill="1" applyBorder="1" applyAlignment="1">
      <alignment horizontal="center" wrapText="1"/>
    </xf>
    <xf numFmtId="9" fontId="2" fillId="17" borderId="12" xfId="2" applyFont="1" applyFill="1" applyBorder="1" applyAlignment="1">
      <alignment horizontal="center"/>
    </xf>
    <xf numFmtId="164" fontId="2" fillId="17" borderId="13" xfId="1" applyNumberFormat="1" applyFont="1" applyFill="1" applyBorder="1" applyAlignment="1">
      <alignment wrapText="1"/>
    </xf>
    <xf numFmtId="9" fontId="2" fillId="17" borderId="14" xfId="2" applyFont="1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9" fontId="0" fillId="18" borderId="5" xfId="2" applyFont="1" applyFill="1" applyBorder="1" applyAlignment="1">
      <alignment horizontal="center"/>
    </xf>
    <xf numFmtId="164" fontId="0" fillId="18" borderId="5" xfId="1" applyNumberFormat="1" applyFont="1" applyFill="1" applyBorder="1"/>
    <xf numFmtId="0" fontId="2" fillId="17" borderId="29" xfId="0" applyFont="1" applyFill="1" applyBorder="1" applyAlignment="1">
      <alignment horizontal="center" vertical="center"/>
    </xf>
    <xf numFmtId="0" fontId="4" fillId="18" borderId="16" xfId="0" applyFont="1" applyFill="1" applyBorder="1" applyAlignment="1">
      <alignment horizontal="center" vertical="center" wrapText="1"/>
    </xf>
    <xf numFmtId="0" fontId="4" fillId="18" borderId="17" xfId="0" applyFont="1" applyFill="1" applyBorder="1" applyAlignment="1">
      <alignment horizontal="center" wrapText="1"/>
    </xf>
    <xf numFmtId="0" fontId="2" fillId="17" borderId="18" xfId="0" applyFont="1" applyFill="1" applyBorder="1" applyAlignment="1">
      <alignment wrapText="1"/>
    </xf>
    <xf numFmtId="0" fontId="2" fillId="17" borderId="11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wrapText="1"/>
    </xf>
    <xf numFmtId="0" fontId="2" fillId="17" borderId="1" xfId="0" applyFont="1" applyFill="1" applyBorder="1" applyAlignment="1">
      <alignment horizontal="center" wrapText="1"/>
    </xf>
    <xf numFmtId="0" fontId="2" fillId="17" borderId="19" xfId="0" applyFont="1" applyFill="1" applyBorder="1" applyAlignment="1">
      <alignment wrapText="1"/>
    </xf>
    <xf numFmtId="1" fontId="0" fillId="18" borderId="5" xfId="0" applyNumberFormat="1" applyFill="1" applyBorder="1" applyAlignment="1">
      <alignment horizontal="center"/>
    </xf>
    <xf numFmtId="0" fontId="2" fillId="17" borderId="7" xfId="0" applyFont="1" applyFill="1" applyBorder="1" applyAlignment="1">
      <alignment horizontal="center"/>
    </xf>
    <xf numFmtId="165" fontId="3" fillId="0" borderId="0" xfId="0" applyNumberFormat="1" applyFont="1"/>
    <xf numFmtId="0" fontId="4" fillId="19" borderId="8" xfId="0" applyFont="1" applyFill="1" applyBorder="1" applyAlignment="1">
      <alignment wrapText="1"/>
    </xf>
    <xf numFmtId="0" fontId="4" fillId="20" borderId="9" xfId="0" applyFont="1" applyFill="1" applyBorder="1" applyAlignment="1">
      <alignment horizontal="center" vertical="center" wrapText="1"/>
    </xf>
    <xf numFmtId="0" fontId="4" fillId="19" borderId="11" xfId="0" applyFont="1" applyFill="1" applyBorder="1" applyAlignment="1">
      <alignment wrapText="1"/>
    </xf>
    <xf numFmtId="0" fontId="4" fillId="19" borderId="12" xfId="0" applyFont="1" applyFill="1" applyBorder="1" applyAlignment="1">
      <alignment horizontal="center" wrapText="1"/>
    </xf>
    <xf numFmtId="9" fontId="4" fillId="19" borderId="12" xfId="2" applyFont="1" applyFill="1" applyBorder="1" applyAlignment="1">
      <alignment horizontal="center"/>
    </xf>
    <xf numFmtId="164" fontId="4" fillId="19" borderId="13" xfId="1" applyNumberFormat="1" applyFont="1" applyFill="1" applyBorder="1" applyAlignment="1">
      <alignment horizontal="center" wrapText="1"/>
    </xf>
    <xf numFmtId="9" fontId="4" fillId="19" borderId="14" xfId="2" applyFont="1" applyFill="1" applyBorder="1" applyAlignment="1">
      <alignment horizontal="center" wrapText="1"/>
    </xf>
    <xf numFmtId="0" fontId="0" fillId="20" borderId="5" xfId="0" applyFill="1" applyBorder="1" applyAlignment="1">
      <alignment horizontal="center"/>
    </xf>
    <xf numFmtId="0" fontId="4" fillId="19" borderId="17" xfId="0" applyFont="1" applyFill="1" applyBorder="1" applyAlignment="1">
      <alignment horizontal="center" vertical="center"/>
    </xf>
    <xf numFmtId="0" fontId="4" fillId="20" borderId="16" xfId="0" applyFont="1" applyFill="1" applyBorder="1" applyAlignment="1">
      <alignment horizontal="center" vertical="center" wrapText="1"/>
    </xf>
    <xf numFmtId="0" fontId="4" fillId="20" borderId="17" xfId="0" applyFont="1" applyFill="1" applyBorder="1" applyAlignment="1">
      <alignment vertical="center" wrapText="1"/>
    </xf>
    <xf numFmtId="0" fontId="4" fillId="19" borderId="18" xfId="0" applyFont="1" applyFill="1" applyBorder="1" applyAlignment="1">
      <alignment wrapText="1"/>
    </xf>
    <xf numFmtId="0" fontId="4" fillId="19" borderId="11" xfId="0" applyFont="1" applyFill="1" applyBorder="1" applyAlignment="1">
      <alignment horizontal="center" wrapText="1"/>
    </xf>
    <xf numFmtId="0" fontId="4" fillId="19" borderId="1" xfId="0" applyFont="1" applyFill="1" applyBorder="1" applyAlignment="1">
      <alignment horizontal="center" wrapText="1"/>
    </xf>
    <xf numFmtId="0" fontId="4" fillId="19" borderId="19" xfId="0" applyFont="1" applyFill="1" applyBorder="1" applyAlignment="1">
      <alignment horizontal="center" wrapText="1"/>
    </xf>
    <xf numFmtId="0" fontId="6" fillId="0" borderId="20" xfId="0" applyFont="1" applyBorder="1" applyAlignment="1">
      <alignment horizontal="right" wrapText="1"/>
    </xf>
    <xf numFmtId="1" fontId="7" fillId="0" borderId="20" xfId="0" applyNumberFormat="1" applyFont="1" applyBorder="1" applyAlignment="1">
      <alignment horizontal="right" shrinkToFit="1"/>
    </xf>
    <xf numFmtId="9" fontId="0" fillId="20" borderId="5" xfId="2" applyFont="1" applyFill="1" applyBorder="1" applyAlignment="1">
      <alignment horizontal="center"/>
    </xf>
    <xf numFmtId="164" fontId="0" fillId="20" borderId="5" xfId="1" applyNumberFormat="1" applyFont="1" applyFill="1" applyBorder="1"/>
    <xf numFmtId="44" fontId="0" fillId="0" borderId="4" xfId="1" applyFont="1" applyBorder="1" applyAlignment="1">
      <alignment horizontal="center"/>
    </xf>
    <xf numFmtId="0" fontId="4" fillId="21" borderId="21" xfId="0" applyFont="1" applyFill="1" applyBorder="1" applyAlignment="1">
      <alignment horizontal="left" wrapText="1"/>
    </xf>
    <xf numFmtId="0" fontId="4" fillId="0" borderId="31" xfId="0" applyFont="1" applyBorder="1" applyAlignment="1">
      <alignment horizontal="left" wrapText="1"/>
    </xf>
    <xf numFmtId="0" fontId="4" fillId="21" borderId="11" xfId="0" applyFont="1" applyFill="1" applyBorder="1" applyAlignment="1">
      <alignment wrapText="1"/>
    </xf>
    <xf numFmtId="0" fontId="4" fillId="21" borderId="12" xfId="0" applyFont="1" applyFill="1" applyBorder="1" applyAlignment="1">
      <alignment horizontal="center" wrapText="1"/>
    </xf>
    <xf numFmtId="9" fontId="4" fillId="21" borderId="12" xfId="2" applyFont="1" applyFill="1" applyBorder="1" applyAlignment="1">
      <alignment horizontal="center"/>
    </xf>
    <xf numFmtId="164" fontId="4" fillId="21" borderId="13" xfId="1" applyNumberFormat="1" applyFont="1" applyFill="1" applyBorder="1" applyAlignment="1">
      <alignment wrapText="1"/>
    </xf>
    <xf numFmtId="9" fontId="4" fillId="21" borderId="14" xfId="2" applyFont="1" applyFill="1" applyBorder="1" applyAlignment="1">
      <alignment horizontal="center" wrapText="1"/>
    </xf>
    <xf numFmtId="0" fontId="4" fillId="21" borderId="17" xfId="0" applyFont="1" applyFill="1" applyBorder="1" applyAlignment="1">
      <alignment horizontal="center" vertical="center"/>
    </xf>
    <xf numFmtId="0" fontId="4" fillId="18" borderId="17" xfId="0" applyFont="1" applyFill="1" applyBorder="1" applyAlignment="1">
      <alignment vertical="center" wrapText="1"/>
    </xf>
    <xf numFmtId="0" fontId="4" fillId="21" borderId="11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4" fillId="21" borderId="19" xfId="0" applyFont="1" applyFill="1" applyBorder="1" applyAlignment="1">
      <alignment horizontal="center" wrapText="1"/>
    </xf>
    <xf numFmtId="0" fontId="4" fillId="21" borderId="17" xfId="0" applyFont="1" applyFill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/>
    </xf>
    <xf numFmtId="44" fontId="3" fillId="0" borderId="4" xfId="1" applyFont="1" applyBorder="1" applyAlignment="1">
      <alignment horizontal="center"/>
    </xf>
    <xf numFmtId="44" fontId="3" fillId="0" borderId="4" xfId="1" applyFont="1" applyBorder="1"/>
    <xf numFmtId="44" fontId="3" fillId="0" borderId="5" xfId="1" applyFont="1" applyBorder="1"/>
    <xf numFmtId="44" fontId="3" fillId="0" borderId="5" xfId="1" applyFont="1" applyFill="1" applyBorder="1"/>
    <xf numFmtId="0" fontId="3" fillId="21" borderId="7" xfId="0" applyFont="1" applyFill="1" applyBorder="1" applyAlignment="1">
      <alignment horizontal="center"/>
    </xf>
    <xf numFmtId="9" fontId="3" fillId="0" borderId="0" xfId="2" applyFont="1" applyFill="1" applyBorder="1"/>
    <xf numFmtId="44" fontId="3" fillId="0" borderId="0" xfId="1" applyFont="1" applyFill="1" applyBorder="1"/>
    <xf numFmtId="0" fontId="3" fillId="19" borderId="7" xfId="0" applyFont="1" applyFill="1" applyBorder="1" applyAlignment="1">
      <alignment horizontal="center"/>
    </xf>
    <xf numFmtId="164" fontId="3" fillId="0" borderId="4" xfId="1" applyNumberFormat="1" applyFont="1" applyBorder="1"/>
    <xf numFmtId="0" fontId="2" fillId="22" borderId="3" xfId="0" applyFont="1" applyFill="1" applyBorder="1" applyAlignment="1">
      <alignment horizontal="center"/>
    </xf>
    <xf numFmtId="9" fontId="3" fillId="0" borderId="0" xfId="2" applyFont="1" applyBorder="1" applyAlignment="1">
      <alignment horizontal="center"/>
    </xf>
    <xf numFmtId="164" fontId="3" fillId="0" borderId="0" xfId="1" applyNumberFormat="1" applyFont="1" applyBorder="1"/>
    <xf numFmtId="9" fontId="3" fillId="0" borderId="4" xfId="2" applyFont="1" applyFill="1" applyBorder="1" applyAlignment="1">
      <alignment horizontal="center"/>
    </xf>
    <xf numFmtId="44" fontId="3" fillId="0" borderId="4" xfId="1" applyFont="1" applyFill="1" applyBorder="1"/>
    <xf numFmtId="44" fontId="0" fillId="0" borderId="0" xfId="1" applyFont="1"/>
    <xf numFmtId="0" fontId="2" fillId="23" borderId="0" xfId="0" applyFont="1" applyFill="1" applyAlignment="1">
      <alignment horizontal="center"/>
    </xf>
    <xf numFmtId="44" fontId="3" fillId="0" borderId="5" xfId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9" fontId="3" fillId="0" borderId="7" xfId="2" applyFont="1" applyFill="1" applyBorder="1" applyAlignment="1">
      <alignment horizontal="center"/>
    </xf>
    <xf numFmtId="44" fontId="3" fillId="0" borderId="7" xfId="1" applyFont="1" applyFill="1" applyBorder="1" applyAlignment="1">
      <alignment horizontal="right"/>
    </xf>
    <xf numFmtId="0" fontId="2" fillId="24" borderId="4" xfId="0" applyFont="1" applyFill="1" applyBorder="1" applyAlignment="1">
      <alignment horizontal="center"/>
    </xf>
    <xf numFmtId="44" fontId="3" fillId="0" borderId="5" xfId="1" applyFont="1" applyBorder="1" applyAlignment="1">
      <alignment horizontal="center"/>
    </xf>
    <xf numFmtId="0" fontId="2" fillId="25" borderId="7" xfId="0" applyFont="1" applyFill="1" applyBorder="1" applyAlignment="1">
      <alignment horizontal="center"/>
    </xf>
    <xf numFmtId="0" fontId="3" fillId="26" borderId="5" xfId="0" applyFont="1" applyFill="1" applyBorder="1" applyAlignment="1">
      <alignment horizontal="center"/>
    </xf>
    <xf numFmtId="9" fontId="3" fillId="26" borderId="5" xfId="2" applyFont="1" applyFill="1" applyBorder="1" applyAlignment="1">
      <alignment horizontal="center"/>
    </xf>
    <xf numFmtId="1" fontId="3" fillId="26" borderId="5" xfId="0" applyNumberFormat="1" applyFont="1" applyFill="1" applyBorder="1" applyAlignment="1">
      <alignment horizontal="center"/>
    </xf>
    <xf numFmtId="44" fontId="3" fillId="26" borderId="5" xfId="1" applyFont="1" applyFill="1" applyBorder="1"/>
    <xf numFmtId="0" fontId="2" fillId="27" borderId="0" xfId="0" applyFont="1" applyFill="1" applyAlignment="1">
      <alignment horizontal="center"/>
    </xf>
    <xf numFmtId="0" fontId="2" fillId="24" borderId="8" xfId="0" applyFont="1" applyFill="1" applyBorder="1" applyAlignment="1">
      <alignment horizontal="center" wrapText="1"/>
    </xf>
    <xf numFmtId="0" fontId="2" fillId="24" borderId="11" xfId="0" applyFont="1" applyFill="1" applyBorder="1" applyAlignment="1">
      <alignment wrapText="1"/>
    </xf>
    <xf numFmtId="0" fontId="2" fillId="24" borderId="12" xfId="0" applyFont="1" applyFill="1" applyBorder="1" applyAlignment="1">
      <alignment horizontal="center" wrapText="1"/>
    </xf>
    <xf numFmtId="9" fontId="2" fillId="24" borderId="12" xfId="2" applyFont="1" applyFill="1" applyBorder="1" applyAlignment="1">
      <alignment horizontal="center"/>
    </xf>
    <xf numFmtId="44" fontId="2" fillId="24" borderId="13" xfId="1" applyFont="1" applyFill="1" applyBorder="1" applyAlignment="1">
      <alignment wrapText="1"/>
    </xf>
    <xf numFmtId="9" fontId="2" fillId="24" borderId="14" xfId="2" applyFont="1" applyFill="1" applyBorder="1" applyAlignment="1">
      <alignment horizontal="center" wrapText="1"/>
    </xf>
    <xf numFmtId="44" fontId="0" fillId="0" borderId="5" xfId="1" applyFont="1" applyBorder="1" applyAlignment="1">
      <alignment horizontal="center"/>
    </xf>
    <xf numFmtId="0" fontId="0" fillId="28" borderId="5" xfId="0" applyFill="1" applyBorder="1" applyAlignment="1">
      <alignment horizontal="center"/>
    </xf>
    <xf numFmtId="9" fontId="0" fillId="28" borderId="5" xfId="2" applyFont="1" applyFill="1" applyBorder="1" applyAlignment="1">
      <alignment horizontal="center"/>
    </xf>
    <xf numFmtId="44" fontId="0" fillId="28" borderId="5" xfId="1" applyFont="1" applyFill="1" applyBorder="1"/>
    <xf numFmtId="0" fontId="2" fillId="24" borderId="15" xfId="0" applyFont="1" applyFill="1" applyBorder="1" applyAlignment="1">
      <alignment horizontal="center" vertical="center"/>
    </xf>
    <xf numFmtId="0" fontId="4" fillId="28" borderId="16" xfId="0" applyFont="1" applyFill="1" applyBorder="1" applyAlignment="1">
      <alignment horizontal="center" vertical="center" wrapText="1"/>
    </xf>
    <xf numFmtId="0" fontId="4" fillId="28" borderId="17" xfId="0" applyFont="1" applyFill="1" applyBorder="1" applyAlignment="1">
      <alignment vertical="center" wrapText="1"/>
    </xf>
    <xf numFmtId="0" fontId="2" fillId="24" borderId="18" xfId="0" applyFont="1" applyFill="1" applyBorder="1" applyAlignment="1">
      <alignment wrapText="1"/>
    </xf>
    <xf numFmtId="0" fontId="2" fillId="24" borderId="11" xfId="0" applyFont="1" applyFill="1" applyBorder="1" applyAlignment="1">
      <alignment horizontal="center" wrapText="1"/>
    </xf>
    <xf numFmtId="0" fontId="2" fillId="24" borderId="1" xfId="0" applyFont="1" applyFill="1" applyBorder="1" applyAlignment="1">
      <alignment horizontal="center" wrapText="1"/>
    </xf>
    <xf numFmtId="44" fontId="2" fillId="24" borderId="1" xfId="1" applyFont="1" applyFill="1" applyBorder="1" applyAlignment="1">
      <alignment horizontal="center" wrapText="1"/>
    </xf>
    <xf numFmtId="0" fontId="2" fillId="24" borderId="19" xfId="0" applyFont="1" applyFill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44" fontId="0" fillId="0" borderId="0" xfId="1" applyFont="1" applyBorder="1"/>
    <xf numFmtId="0" fontId="2" fillId="25" borderId="8" xfId="0" applyFont="1" applyFill="1" applyBorder="1" applyAlignment="1">
      <alignment horizontal="center" wrapText="1"/>
    </xf>
    <xf numFmtId="0" fontId="2" fillId="25" borderId="11" xfId="0" applyFont="1" applyFill="1" applyBorder="1" applyAlignment="1">
      <alignment wrapText="1"/>
    </xf>
    <xf numFmtId="0" fontId="2" fillId="25" borderId="12" xfId="0" applyFont="1" applyFill="1" applyBorder="1" applyAlignment="1">
      <alignment horizontal="center" wrapText="1"/>
    </xf>
    <xf numFmtId="9" fontId="2" fillId="25" borderId="12" xfId="2" applyFont="1" applyFill="1" applyBorder="1" applyAlignment="1">
      <alignment horizontal="center"/>
    </xf>
    <xf numFmtId="44" fontId="2" fillId="25" borderId="13" xfId="1" applyFont="1" applyFill="1" applyBorder="1" applyAlignment="1">
      <alignment wrapText="1"/>
    </xf>
    <xf numFmtId="9" fontId="2" fillId="25" borderId="14" xfId="2" applyFont="1" applyFill="1" applyBorder="1" applyAlignment="1">
      <alignment horizontal="center" wrapText="1"/>
    </xf>
    <xf numFmtId="0" fontId="0" fillId="29" borderId="5" xfId="0" applyFill="1" applyBorder="1" applyAlignment="1">
      <alignment horizontal="center"/>
    </xf>
    <xf numFmtId="9" fontId="0" fillId="29" borderId="5" xfId="2" applyFont="1" applyFill="1" applyBorder="1" applyAlignment="1">
      <alignment horizontal="center"/>
    </xf>
    <xf numFmtId="1" fontId="0" fillId="29" borderId="5" xfId="0" applyNumberFormat="1" applyFill="1" applyBorder="1" applyAlignment="1">
      <alignment horizontal="center"/>
    </xf>
    <xf numFmtId="44" fontId="0" fillId="29" borderId="5" xfId="1" applyFont="1" applyFill="1" applyBorder="1"/>
    <xf numFmtId="0" fontId="2" fillId="25" borderId="15" xfId="0" applyFont="1" applyFill="1" applyBorder="1" applyAlignment="1">
      <alignment horizontal="center" vertical="center"/>
    </xf>
    <xf numFmtId="0" fontId="4" fillId="29" borderId="16" xfId="0" applyFont="1" applyFill="1" applyBorder="1" applyAlignment="1">
      <alignment horizontal="center" vertical="center" wrapText="1"/>
    </xf>
    <xf numFmtId="0" fontId="4" fillId="29" borderId="17" xfId="0" applyFont="1" applyFill="1" applyBorder="1" applyAlignment="1">
      <alignment vertical="center" wrapText="1"/>
    </xf>
    <xf numFmtId="0" fontId="2" fillId="25" borderId="18" xfId="0" applyFont="1" applyFill="1" applyBorder="1" applyAlignment="1">
      <alignment wrapText="1"/>
    </xf>
    <xf numFmtId="0" fontId="2" fillId="25" borderId="11" xfId="0" applyFont="1" applyFill="1" applyBorder="1" applyAlignment="1">
      <alignment horizontal="center" wrapText="1"/>
    </xf>
    <xf numFmtId="0" fontId="2" fillId="25" borderId="1" xfId="0" applyFont="1" applyFill="1" applyBorder="1" applyAlignment="1">
      <alignment horizontal="center" wrapText="1"/>
    </xf>
    <xf numFmtId="44" fontId="2" fillId="25" borderId="1" xfId="1" applyFont="1" applyFill="1" applyBorder="1" applyAlignment="1">
      <alignment horizontal="center" wrapText="1"/>
    </xf>
    <xf numFmtId="0" fontId="2" fillId="25" borderId="19" xfId="0" applyFont="1" applyFill="1" applyBorder="1" applyAlignment="1">
      <alignment horizontal="center" wrapText="1"/>
    </xf>
    <xf numFmtId="44" fontId="7" fillId="0" borderId="20" xfId="1" applyFont="1" applyBorder="1" applyAlignment="1">
      <alignment horizontal="right" shrinkToFit="1"/>
    </xf>
    <xf numFmtId="0" fontId="2" fillId="22" borderId="8" xfId="0" applyFont="1" applyFill="1" applyBorder="1" applyAlignment="1">
      <alignment horizontal="center" wrapText="1"/>
    </xf>
    <xf numFmtId="0" fontId="2" fillId="0" borderId="0" xfId="0" applyFont="1"/>
    <xf numFmtId="0" fontId="2" fillId="22" borderId="11" xfId="0" applyFont="1" applyFill="1" applyBorder="1" applyAlignment="1">
      <alignment wrapText="1"/>
    </xf>
    <xf numFmtId="0" fontId="2" fillId="22" borderId="12" xfId="0" applyFont="1" applyFill="1" applyBorder="1" applyAlignment="1">
      <alignment wrapText="1"/>
    </xf>
    <xf numFmtId="9" fontId="2" fillId="22" borderId="12" xfId="2" applyFont="1" applyFill="1" applyBorder="1" applyAlignment="1">
      <alignment horizontal="center"/>
    </xf>
    <xf numFmtId="44" fontId="2" fillId="22" borderId="13" xfId="1" applyFont="1" applyFill="1" applyBorder="1" applyAlignment="1">
      <alignment wrapText="1"/>
    </xf>
    <xf numFmtId="9" fontId="2" fillId="22" borderId="14" xfId="2" applyFont="1" applyFill="1" applyBorder="1" applyAlignment="1">
      <alignment horizontal="center" wrapText="1"/>
    </xf>
    <xf numFmtId="0" fontId="0" fillId="30" borderId="5" xfId="0" applyFill="1" applyBorder="1" applyAlignment="1">
      <alignment horizontal="center"/>
    </xf>
    <xf numFmtId="9" fontId="0" fillId="30" borderId="5" xfId="2" applyFont="1" applyFill="1" applyBorder="1" applyAlignment="1">
      <alignment horizontal="center"/>
    </xf>
    <xf numFmtId="44" fontId="0" fillId="30" borderId="5" xfId="1" applyFont="1" applyFill="1" applyBorder="1"/>
    <xf numFmtId="0" fontId="2" fillId="22" borderId="15" xfId="0" applyFont="1" applyFill="1" applyBorder="1" applyAlignment="1">
      <alignment horizontal="center" vertical="center"/>
    </xf>
    <xf numFmtId="0" fontId="4" fillId="30" borderId="16" xfId="0" applyFont="1" applyFill="1" applyBorder="1" applyAlignment="1">
      <alignment horizontal="center" vertical="center" wrapText="1"/>
    </xf>
    <xf numFmtId="0" fontId="4" fillId="30" borderId="17" xfId="0" applyFont="1" applyFill="1" applyBorder="1" applyAlignment="1">
      <alignment vertical="center" wrapText="1"/>
    </xf>
    <xf numFmtId="0" fontId="2" fillId="22" borderId="18" xfId="0" applyFont="1" applyFill="1" applyBorder="1" applyAlignment="1">
      <alignment wrapText="1"/>
    </xf>
    <xf numFmtId="0" fontId="2" fillId="22" borderId="11" xfId="0" applyFont="1" applyFill="1" applyBorder="1" applyAlignment="1">
      <alignment horizontal="center" wrapText="1"/>
    </xf>
    <xf numFmtId="0" fontId="2" fillId="22" borderId="1" xfId="0" applyFont="1" applyFill="1" applyBorder="1" applyAlignment="1">
      <alignment horizontal="center" wrapText="1"/>
    </xf>
    <xf numFmtId="44" fontId="2" fillId="22" borderId="1" xfId="1" applyFont="1" applyFill="1" applyBorder="1" applyAlignment="1">
      <alignment horizontal="center" wrapText="1"/>
    </xf>
    <xf numFmtId="0" fontId="2" fillId="22" borderId="19" xfId="0" applyFont="1" applyFill="1" applyBorder="1" applyAlignment="1">
      <alignment horizontal="center" wrapText="1"/>
    </xf>
    <xf numFmtId="44" fontId="0" fillId="0" borderId="0" xfId="1" applyFont="1" applyFill="1" applyBorder="1"/>
    <xf numFmtId="9" fontId="2" fillId="0" borderId="0" xfId="2" applyFont="1" applyFill="1" applyBorder="1" applyAlignment="1">
      <alignment horizontal="center"/>
    </xf>
    <xf numFmtId="44" fontId="2" fillId="0" borderId="0" xfId="1" applyFont="1" applyFill="1" applyBorder="1" applyAlignment="1">
      <alignment wrapText="1"/>
    </xf>
    <xf numFmtId="9" fontId="2" fillId="0" borderId="0" xfId="2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44" fontId="2" fillId="0" borderId="0" xfId="1" applyFont="1" applyFill="1" applyBorder="1" applyAlignment="1">
      <alignment horizontal="center" wrapText="1"/>
    </xf>
    <xf numFmtId="0" fontId="2" fillId="27" borderId="8" xfId="0" applyFont="1" applyFill="1" applyBorder="1" applyAlignment="1">
      <alignment horizontal="center" wrapText="1"/>
    </xf>
    <xf numFmtId="0" fontId="2" fillId="27" borderId="11" xfId="0" applyFont="1" applyFill="1" applyBorder="1" applyAlignment="1">
      <alignment wrapText="1"/>
    </xf>
    <xf numFmtId="0" fontId="2" fillId="27" borderId="12" xfId="0" applyFont="1" applyFill="1" applyBorder="1" applyAlignment="1">
      <alignment horizontal="center" wrapText="1"/>
    </xf>
    <xf numFmtId="9" fontId="2" fillId="27" borderId="12" xfId="2" applyFont="1" applyFill="1" applyBorder="1" applyAlignment="1">
      <alignment horizontal="center"/>
    </xf>
    <xf numFmtId="44" fontId="2" fillId="27" borderId="13" xfId="1" applyFont="1" applyFill="1" applyBorder="1" applyAlignment="1">
      <alignment wrapText="1"/>
    </xf>
    <xf numFmtId="9" fontId="2" fillId="27" borderId="14" xfId="2" applyFont="1" applyFill="1" applyBorder="1" applyAlignment="1">
      <alignment horizontal="center" wrapText="1"/>
    </xf>
    <xf numFmtId="0" fontId="0" fillId="31" borderId="5" xfId="0" applyFill="1" applyBorder="1" applyAlignment="1">
      <alignment horizontal="center"/>
    </xf>
    <xf numFmtId="9" fontId="0" fillId="31" borderId="5" xfId="2" applyFont="1" applyFill="1" applyBorder="1" applyAlignment="1">
      <alignment horizontal="center"/>
    </xf>
    <xf numFmtId="44" fontId="0" fillId="31" borderId="5" xfId="1" applyFont="1" applyFill="1" applyBorder="1"/>
    <xf numFmtId="0" fontId="2" fillId="27" borderId="15" xfId="0" applyFont="1" applyFill="1" applyBorder="1" applyAlignment="1">
      <alignment horizontal="center" vertical="center"/>
    </xf>
    <xf numFmtId="0" fontId="4" fillId="31" borderId="16" xfId="0" applyFont="1" applyFill="1" applyBorder="1" applyAlignment="1">
      <alignment horizontal="center" vertical="center" wrapText="1"/>
    </xf>
    <xf numFmtId="0" fontId="4" fillId="31" borderId="17" xfId="0" applyFont="1" applyFill="1" applyBorder="1" applyAlignment="1">
      <alignment vertical="center" wrapText="1"/>
    </xf>
    <xf numFmtId="0" fontId="2" fillId="27" borderId="18" xfId="0" applyFont="1" applyFill="1" applyBorder="1" applyAlignment="1">
      <alignment wrapText="1"/>
    </xf>
    <xf numFmtId="0" fontId="2" fillId="27" borderId="11" xfId="0" applyFont="1" applyFill="1" applyBorder="1" applyAlignment="1">
      <alignment horizontal="center" wrapText="1"/>
    </xf>
    <xf numFmtId="0" fontId="2" fillId="27" borderId="1" xfId="0" applyFont="1" applyFill="1" applyBorder="1" applyAlignment="1">
      <alignment horizontal="center" wrapText="1"/>
    </xf>
    <xf numFmtId="44" fontId="2" fillId="27" borderId="1" xfId="1" applyFont="1" applyFill="1" applyBorder="1" applyAlignment="1">
      <alignment horizontal="center" wrapText="1"/>
    </xf>
    <xf numFmtId="0" fontId="2" fillId="27" borderId="19" xfId="0" applyFont="1" applyFill="1" applyBorder="1" applyAlignment="1">
      <alignment horizontal="center" wrapText="1"/>
    </xf>
    <xf numFmtId="0" fontId="6" fillId="0" borderId="32" xfId="0" applyFont="1" applyBorder="1" applyAlignment="1">
      <alignment horizontal="left" wrapText="1"/>
    </xf>
    <xf numFmtId="1" fontId="7" fillId="0" borderId="32" xfId="0" applyNumberFormat="1" applyFont="1" applyBorder="1" applyAlignment="1">
      <alignment horizontal="center" shrinkToFit="1"/>
    </xf>
    <xf numFmtId="165" fontId="7" fillId="0" borderId="32" xfId="0" applyNumberFormat="1" applyFont="1" applyBorder="1" applyAlignment="1">
      <alignment horizontal="right" shrinkToFit="1"/>
    </xf>
    <xf numFmtId="166" fontId="7" fillId="0" borderId="32" xfId="0" applyNumberFormat="1" applyFont="1" applyBorder="1" applyAlignment="1">
      <alignment horizontal="right" shrinkToFit="1"/>
    </xf>
    <xf numFmtId="0" fontId="2" fillId="23" borderId="8" xfId="0" applyFont="1" applyFill="1" applyBorder="1" applyAlignment="1">
      <alignment wrapText="1"/>
    </xf>
    <xf numFmtId="44" fontId="0" fillId="0" borderId="0" xfId="1" applyFont="1" applyAlignment="1">
      <alignment horizontal="right"/>
    </xf>
    <xf numFmtId="0" fontId="2" fillId="23" borderId="11" xfId="0" applyFont="1" applyFill="1" applyBorder="1" applyAlignment="1">
      <alignment wrapText="1"/>
    </xf>
    <xf numFmtId="0" fontId="2" fillId="23" borderId="12" xfId="0" applyFont="1" applyFill="1" applyBorder="1" applyAlignment="1">
      <alignment horizontal="center" wrapText="1"/>
    </xf>
    <xf numFmtId="9" fontId="2" fillId="23" borderId="12" xfId="2" applyFont="1" applyFill="1" applyBorder="1" applyAlignment="1">
      <alignment horizontal="center"/>
    </xf>
    <xf numFmtId="44" fontId="2" fillId="23" borderId="13" xfId="1" applyFont="1" applyFill="1" applyBorder="1" applyAlignment="1">
      <alignment horizontal="left" wrapText="1"/>
    </xf>
    <xf numFmtId="9" fontId="2" fillId="23" borderId="14" xfId="2" applyFont="1" applyFill="1" applyBorder="1" applyAlignment="1">
      <alignment horizontal="center" wrapText="1"/>
    </xf>
    <xf numFmtId="44" fontId="0" fillId="0" borderId="5" xfId="1" applyFont="1" applyBorder="1" applyAlignment="1">
      <alignment horizontal="right"/>
    </xf>
    <xf numFmtId="0" fontId="0" fillId="32" borderId="5" xfId="0" applyFill="1" applyBorder="1" applyAlignment="1">
      <alignment horizontal="center"/>
    </xf>
    <xf numFmtId="1" fontId="0" fillId="32" borderId="5" xfId="0" applyNumberFormat="1" applyFill="1" applyBorder="1" applyAlignment="1">
      <alignment horizontal="center"/>
    </xf>
    <xf numFmtId="9" fontId="0" fillId="32" borderId="5" xfId="2" applyFont="1" applyFill="1" applyBorder="1" applyAlignment="1">
      <alignment horizontal="center"/>
    </xf>
    <xf numFmtId="44" fontId="0" fillId="32" borderId="5" xfId="1" applyFont="1" applyFill="1" applyBorder="1" applyAlignment="1">
      <alignment horizontal="right"/>
    </xf>
    <xf numFmtId="0" fontId="2" fillId="23" borderId="29" xfId="0" applyFont="1" applyFill="1" applyBorder="1" applyAlignment="1">
      <alignment horizontal="center" vertical="center"/>
    </xf>
    <xf numFmtId="0" fontId="4" fillId="32" borderId="16" xfId="0" applyFont="1" applyFill="1" applyBorder="1" applyAlignment="1">
      <alignment horizontal="center" vertical="center" wrapText="1"/>
    </xf>
    <xf numFmtId="0" fontId="4" fillId="32" borderId="17" xfId="0" applyFont="1" applyFill="1" applyBorder="1" applyAlignment="1">
      <alignment horizontal="left" wrapText="1"/>
    </xf>
    <xf numFmtId="0" fontId="2" fillId="23" borderId="18" xfId="0" applyFont="1" applyFill="1" applyBorder="1" applyAlignment="1">
      <alignment wrapText="1"/>
    </xf>
    <xf numFmtId="0" fontId="2" fillId="23" borderId="11" xfId="0" applyFont="1" applyFill="1" applyBorder="1" applyAlignment="1">
      <alignment horizontal="center" wrapText="1"/>
    </xf>
    <xf numFmtId="0" fontId="2" fillId="23" borderId="1" xfId="0" applyFont="1" applyFill="1" applyBorder="1" applyAlignment="1">
      <alignment wrapText="1"/>
    </xf>
    <xf numFmtId="0" fontId="2" fillId="23" borderId="1" xfId="0" applyFont="1" applyFill="1" applyBorder="1" applyAlignment="1">
      <alignment horizontal="center" wrapText="1"/>
    </xf>
    <xf numFmtId="44" fontId="2" fillId="23" borderId="1" xfId="1" applyFont="1" applyFill="1" applyBorder="1" applyAlignment="1">
      <alignment wrapText="1"/>
    </xf>
    <xf numFmtId="0" fontId="2" fillId="23" borderId="19" xfId="0" applyFont="1" applyFill="1" applyBorder="1" applyAlignment="1">
      <alignment wrapText="1"/>
    </xf>
    <xf numFmtId="165" fontId="7" fillId="0" borderId="4" xfId="0" applyNumberFormat="1" applyFont="1" applyBorder="1" applyAlignment="1">
      <alignment horizontal="right" shrinkToFit="1"/>
    </xf>
    <xf numFmtId="1" fontId="7" fillId="0" borderId="5" xfId="0" applyNumberFormat="1" applyFont="1" applyBorder="1" applyAlignment="1">
      <alignment horizontal="center" shrinkToFit="1"/>
    </xf>
    <xf numFmtId="44" fontId="0" fillId="0" borderId="4" xfId="1" applyFont="1" applyBorder="1" applyAlignment="1">
      <alignment horizontal="right"/>
    </xf>
    <xf numFmtId="0" fontId="0" fillId="32" borderId="5" xfId="0" applyFill="1" applyBorder="1"/>
    <xf numFmtId="1" fontId="9" fillId="0" borderId="0" xfId="0" applyNumberFormat="1" applyFont="1" applyAlignment="1">
      <alignment horizontal="center" vertical="top" shrinkToFit="1"/>
    </xf>
    <xf numFmtId="0" fontId="9" fillId="0" borderId="0" xfId="0" applyFont="1" applyAlignment="1">
      <alignment horizontal="left" vertical="top" wrapText="1"/>
    </xf>
    <xf numFmtId="1" fontId="9" fillId="0" borderId="0" xfId="0" applyNumberFormat="1" applyFont="1" applyAlignment="1">
      <alignment horizontal="right" vertical="top" shrinkToFit="1"/>
    </xf>
    <xf numFmtId="166" fontId="9" fillId="0" borderId="0" xfId="0" applyNumberFormat="1" applyFont="1" applyAlignment="1">
      <alignment horizontal="right" vertical="top" shrinkToFit="1"/>
    </xf>
    <xf numFmtId="165" fontId="9" fillId="0" borderId="0" xfId="0" applyNumberFormat="1" applyFont="1" applyAlignment="1">
      <alignment horizontal="right" shrinkToFit="1"/>
    </xf>
    <xf numFmtId="0" fontId="9" fillId="0" borderId="0" xfId="0" applyFont="1" applyAlignment="1">
      <alignment horizontal="center" vertical="top" wrapText="1"/>
    </xf>
    <xf numFmtId="0" fontId="4" fillId="28" borderId="9" xfId="0" applyFont="1" applyFill="1" applyBorder="1" applyAlignment="1">
      <alignment horizontal="center" vertical="center" wrapText="1"/>
    </xf>
    <xf numFmtId="0" fontId="4" fillId="28" borderId="10" xfId="0" applyFont="1" applyFill="1" applyBorder="1" applyAlignment="1">
      <alignment horizontal="center" vertical="center" wrapText="1"/>
    </xf>
    <xf numFmtId="0" fontId="4" fillId="29" borderId="9" xfId="0" applyFont="1" applyFill="1" applyBorder="1" applyAlignment="1">
      <alignment horizontal="center" vertical="center" wrapText="1"/>
    </xf>
    <xf numFmtId="0" fontId="4" fillId="29" borderId="10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30" borderId="9" xfId="0" applyFont="1" applyFill="1" applyBorder="1" applyAlignment="1">
      <alignment horizontal="center" vertical="center" wrapText="1"/>
    </xf>
    <xf numFmtId="0" fontId="4" fillId="30" borderId="10" xfId="0" applyFont="1" applyFill="1" applyBorder="1" applyAlignment="1">
      <alignment horizontal="center" vertical="center" wrapText="1"/>
    </xf>
    <xf numFmtId="0" fontId="4" fillId="31" borderId="9" xfId="0" applyFont="1" applyFill="1" applyBorder="1" applyAlignment="1">
      <alignment horizontal="center" vertical="center" wrapText="1"/>
    </xf>
    <xf numFmtId="0" fontId="4" fillId="31" borderId="10" xfId="0" applyFont="1" applyFill="1" applyBorder="1" applyAlignment="1">
      <alignment horizontal="center" vertical="center" wrapText="1"/>
    </xf>
    <xf numFmtId="0" fontId="4" fillId="18" borderId="9" xfId="0" applyFont="1" applyFill="1" applyBorder="1" applyAlignment="1">
      <alignment horizontal="center" vertical="center" wrapText="1"/>
    </xf>
    <xf numFmtId="0" fontId="4" fillId="18" borderId="10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wrapText="1"/>
    </xf>
    <xf numFmtId="0" fontId="4" fillId="9" borderId="22" xfId="0" applyFont="1" applyFill="1" applyBorder="1" applyAlignment="1">
      <alignment wrapText="1"/>
    </xf>
    <xf numFmtId="0" fontId="4" fillId="9" borderId="23" xfId="0" applyFont="1" applyFill="1" applyBorder="1" applyAlignment="1">
      <alignment wrapText="1"/>
    </xf>
    <xf numFmtId="0" fontId="4" fillId="11" borderId="9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 wrapText="1"/>
    </xf>
    <xf numFmtId="0" fontId="4" fillId="15" borderId="9" xfId="0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0" fontId="4" fillId="32" borderId="9" xfId="0" applyFont="1" applyFill="1" applyBorder="1" applyAlignment="1">
      <alignment horizontal="center" vertical="center" wrapText="1"/>
    </xf>
    <xf numFmtId="0" fontId="4" fillId="32" borderId="10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1" fontId="3" fillId="0" borderId="34" xfId="0" applyNumberFormat="1" applyFont="1" applyBorder="1" applyAlignment="1">
      <alignment horizontal="center"/>
    </xf>
    <xf numFmtId="9" fontId="3" fillId="0" borderId="34" xfId="2" applyFont="1" applyBorder="1" applyAlignment="1">
      <alignment horizontal="center"/>
    </xf>
    <xf numFmtId="1" fontId="3" fillId="0" borderId="34" xfId="1" applyNumberFormat="1" applyFont="1" applyBorder="1" applyAlignment="1">
      <alignment horizontal="center"/>
    </xf>
    <xf numFmtId="164" fontId="3" fillId="0" borderId="34" xfId="1" applyNumberFormat="1" applyFont="1" applyBorder="1"/>
    <xf numFmtId="0" fontId="3" fillId="0" borderId="35" xfId="0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/>
    </xf>
    <xf numFmtId="9" fontId="3" fillId="0" borderId="15" xfId="2" applyFont="1" applyBorder="1" applyAlignment="1">
      <alignment horizontal="center"/>
    </xf>
    <xf numFmtId="1" fontId="3" fillId="0" borderId="15" xfId="1" applyNumberFormat="1" applyFont="1" applyBorder="1" applyAlignment="1">
      <alignment horizontal="center"/>
    </xf>
    <xf numFmtId="164" fontId="3" fillId="0" borderId="15" xfId="1" applyNumberFormat="1" applyFont="1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9" fontId="3" fillId="0" borderId="17" xfId="0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9" fontId="3" fillId="0" borderId="17" xfId="2" applyFont="1" applyBorder="1" applyAlignment="1">
      <alignment horizontal="center"/>
    </xf>
    <xf numFmtId="0" fontId="2" fillId="33" borderId="0" xfId="0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right"/>
    </xf>
    <xf numFmtId="0" fontId="3" fillId="34" borderId="5" xfId="0" applyFont="1" applyFill="1" applyBorder="1" applyAlignment="1">
      <alignment horizontal="center"/>
    </xf>
    <xf numFmtId="9" fontId="3" fillId="34" borderId="5" xfId="2" applyFont="1" applyFill="1" applyBorder="1" applyAlignment="1">
      <alignment horizontal="center"/>
    </xf>
    <xf numFmtId="1" fontId="3" fillId="34" borderId="5" xfId="0" applyNumberFormat="1" applyFont="1" applyFill="1" applyBorder="1" applyAlignment="1">
      <alignment horizontal="center"/>
    </xf>
    <xf numFmtId="44" fontId="3" fillId="34" borderId="5" xfId="1" applyFont="1" applyFill="1" applyBorder="1"/>
    <xf numFmtId="0" fontId="2" fillId="35" borderId="0" xfId="0" applyFont="1" applyFill="1" applyAlignment="1">
      <alignment horizontal="center"/>
    </xf>
    <xf numFmtId="44" fontId="3" fillId="0" borderId="5" xfId="1" applyFont="1" applyFill="1" applyBorder="1" applyAlignment="1">
      <alignment horizontal="center"/>
    </xf>
    <xf numFmtId="0" fontId="2" fillId="35" borderId="8" xfId="0" applyFont="1" applyFill="1" applyBorder="1" applyAlignment="1">
      <alignment horizontal="center" wrapText="1"/>
    </xf>
    <xf numFmtId="0" fontId="3" fillId="36" borderId="9" xfId="0" applyFont="1" applyFill="1" applyBorder="1" applyAlignment="1">
      <alignment horizontal="center" vertical="center" wrapText="1"/>
    </xf>
    <xf numFmtId="0" fontId="3" fillId="36" borderId="10" xfId="0" applyFont="1" applyFill="1" applyBorder="1" applyAlignment="1">
      <alignment horizontal="center" vertical="center" wrapText="1"/>
    </xf>
    <xf numFmtId="0" fontId="2" fillId="35" borderId="11" xfId="0" applyFont="1" applyFill="1" applyBorder="1" applyAlignment="1">
      <alignment wrapText="1"/>
    </xf>
    <xf numFmtId="0" fontId="2" fillId="35" borderId="12" xfId="0" applyFont="1" applyFill="1" applyBorder="1" applyAlignment="1">
      <alignment horizontal="center" wrapText="1"/>
    </xf>
    <xf numFmtId="9" fontId="2" fillId="35" borderId="12" xfId="2" applyFont="1" applyFill="1" applyBorder="1" applyAlignment="1">
      <alignment horizontal="center"/>
    </xf>
    <xf numFmtId="44" fontId="2" fillId="35" borderId="13" xfId="1" applyFont="1" applyFill="1" applyBorder="1" applyAlignment="1">
      <alignment horizontal="center" wrapText="1"/>
    </xf>
    <xf numFmtId="9" fontId="2" fillId="35" borderId="14" xfId="2" applyFont="1" applyFill="1" applyBorder="1" applyAlignment="1">
      <alignment horizontal="center" wrapText="1"/>
    </xf>
    <xf numFmtId="0" fontId="0" fillId="36" borderId="5" xfId="0" applyFill="1" applyBorder="1" applyAlignment="1">
      <alignment horizontal="center"/>
    </xf>
    <xf numFmtId="9" fontId="0" fillId="36" borderId="5" xfId="2" applyFont="1" applyFill="1" applyBorder="1" applyAlignment="1">
      <alignment horizontal="center"/>
    </xf>
    <xf numFmtId="44" fontId="0" fillId="36" borderId="5" xfId="1" applyFont="1" applyFill="1" applyBorder="1" applyAlignment="1">
      <alignment horizontal="center"/>
    </xf>
    <xf numFmtId="0" fontId="2" fillId="35" borderId="15" xfId="0" applyFont="1" applyFill="1" applyBorder="1" applyAlignment="1">
      <alignment horizontal="center" vertical="center"/>
    </xf>
    <xf numFmtId="0" fontId="3" fillId="36" borderId="16" xfId="0" applyFont="1" applyFill="1" applyBorder="1" applyAlignment="1">
      <alignment horizontal="center" vertical="center" wrapText="1"/>
    </xf>
    <xf numFmtId="0" fontId="3" fillId="36" borderId="17" xfId="0" applyFont="1" applyFill="1" applyBorder="1" applyAlignment="1">
      <alignment vertical="center" wrapText="1"/>
    </xf>
    <xf numFmtId="0" fontId="2" fillId="35" borderId="18" xfId="0" applyFont="1" applyFill="1" applyBorder="1" applyAlignment="1">
      <alignment wrapText="1"/>
    </xf>
    <xf numFmtId="0" fontId="2" fillId="35" borderId="11" xfId="0" applyFont="1" applyFill="1" applyBorder="1" applyAlignment="1">
      <alignment horizontal="center" wrapText="1"/>
    </xf>
    <xf numFmtId="0" fontId="2" fillId="35" borderId="1" xfId="0" applyFont="1" applyFill="1" applyBorder="1" applyAlignment="1">
      <alignment horizontal="center" wrapText="1"/>
    </xf>
    <xf numFmtId="44" fontId="2" fillId="35" borderId="1" xfId="1" applyFont="1" applyFill="1" applyBorder="1" applyAlignment="1">
      <alignment horizontal="center" wrapText="1"/>
    </xf>
    <xf numFmtId="0" fontId="2" fillId="35" borderId="19" xfId="0" applyFont="1" applyFill="1" applyBorder="1" applyAlignment="1">
      <alignment horizontal="center" wrapText="1"/>
    </xf>
    <xf numFmtId="44" fontId="0" fillId="0" borderId="0" xfId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2" fillId="33" borderId="8" xfId="0" applyFont="1" applyFill="1" applyBorder="1" applyAlignment="1">
      <alignment wrapText="1"/>
    </xf>
    <xf numFmtId="0" fontId="4" fillId="34" borderId="9" xfId="0" applyFont="1" applyFill="1" applyBorder="1" applyAlignment="1">
      <alignment horizontal="center" vertical="center" wrapText="1"/>
    </xf>
    <xf numFmtId="0" fontId="4" fillId="34" borderId="10" xfId="0" applyFont="1" applyFill="1" applyBorder="1" applyAlignment="1">
      <alignment horizontal="center" vertical="center" wrapText="1"/>
    </xf>
    <xf numFmtId="0" fontId="2" fillId="33" borderId="11" xfId="0" applyFont="1" applyFill="1" applyBorder="1" applyAlignment="1">
      <alignment wrapText="1"/>
    </xf>
    <xf numFmtId="0" fontId="2" fillId="33" borderId="12" xfId="0" applyFont="1" applyFill="1" applyBorder="1" applyAlignment="1">
      <alignment horizontal="center" wrapText="1"/>
    </xf>
    <xf numFmtId="9" fontId="2" fillId="33" borderId="12" xfId="2" applyFont="1" applyFill="1" applyBorder="1" applyAlignment="1">
      <alignment horizontal="center"/>
    </xf>
    <xf numFmtId="44" fontId="2" fillId="33" borderId="13" xfId="1" applyFont="1" applyFill="1" applyBorder="1" applyAlignment="1">
      <alignment wrapText="1"/>
    </xf>
    <xf numFmtId="9" fontId="2" fillId="33" borderId="14" xfId="2" applyFont="1" applyFill="1" applyBorder="1" applyAlignment="1">
      <alignment horizontal="center" wrapText="1"/>
    </xf>
    <xf numFmtId="0" fontId="0" fillId="34" borderId="5" xfId="0" applyFill="1" applyBorder="1" applyAlignment="1">
      <alignment horizontal="center"/>
    </xf>
    <xf numFmtId="9" fontId="0" fillId="34" borderId="5" xfId="2" applyFont="1" applyFill="1" applyBorder="1" applyAlignment="1">
      <alignment horizontal="center"/>
    </xf>
    <xf numFmtId="1" fontId="0" fillId="34" borderId="5" xfId="0" applyNumberFormat="1" applyFill="1" applyBorder="1" applyAlignment="1">
      <alignment horizontal="center"/>
    </xf>
    <xf numFmtId="44" fontId="0" fillId="34" borderId="5" xfId="1" applyFont="1" applyFill="1" applyBorder="1"/>
    <xf numFmtId="0" fontId="2" fillId="33" borderId="29" xfId="0" applyFont="1" applyFill="1" applyBorder="1" applyAlignment="1">
      <alignment horizontal="center" vertical="center"/>
    </xf>
    <xf numFmtId="0" fontId="4" fillId="34" borderId="16" xfId="0" applyFont="1" applyFill="1" applyBorder="1" applyAlignment="1">
      <alignment horizontal="center" vertical="center" wrapText="1"/>
    </xf>
    <xf numFmtId="0" fontId="4" fillId="34" borderId="17" xfId="0" applyFont="1" applyFill="1" applyBorder="1" applyAlignment="1">
      <alignment horizontal="left" wrapText="1"/>
    </xf>
    <xf numFmtId="0" fontId="2" fillId="33" borderId="18" xfId="0" applyFont="1" applyFill="1" applyBorder="1" applyAlignment="1">
      <alignment wrapText="1"/>
    </xf>
    <xf numFmtId="0" fontId="2" fillId="33" borderId="11" xfId="0" applyFont="1" applyFill="1" applyBorder="1" applyAlignment="1">
      <alignment horizontal="center" wrapText="1"/>
    </xf>
    <xf numFmtId="0" fontId="2" fillId="33" borderId="1" xfId="0" applyFont="1" applyFill="1" applyBorder="1" applyAlignment="1">
      <alignment wrapText="1"/>
    </xf>
    <xf numFmtId="0" fontId="2" fillId="33" borderId="1" xfId="0" applyFont="1" applyFill="1" applyBorder="1" applyAlignment="1">
      <alignment horizontal="center" wrapText="1"/>
    </xf>
    <xf numFmtId="0" fontId="2" fillId="33" borderId="19" xfId="0" applyFont="1" applyFill="1" applyBorder="1" applyAlignment="1">
      <alignment wrapText="1"/>
    </xf>
    <xf numFmtId="1" fontId="5" fillId="0" borderId="36" xfId="0" applyNumberFormat="1" applyFont="1" applyBorder="1" applyAlignment="1">
      <alignment horizontal="center" shrinkToFit="1"/>
    </xf>
    <xf numFmtId="0" fontId="8" fillId="0" borderId="36" xfId="0" applyFont="1" applyBorder="1" applyAlignment="1">
      <alignment horizontal="left" wrapText="1"/>
    </xf>
    <xf numFmtId="1" fontId="7" fillId="0" borderId="36" xfId="0" applyNumberFormat="1" applyFont="1" applyBorder="1" applyAlignment="1">
      <alignment horizontal="center" shrinkToFit="1"/>
    </xf>
    <xf numFmtId="165" fontId="7" fillId="0" borderId="36" xfId="0" applyNumberFormat="1" applyFont="1" applyBorder="1" applyAlignment="1">
      <alignment horizontal="right" shrinkToFit="1"/>
    </xf>
    <xf numFmtId="166" fontId="7" fillId="0" borderId="36" xfId="0" applyNumberFormat="1" applyFont="1" applyBorder="1" applyAlignment="1">
      <alignment horizontal="right" shrinkToFit="1"/>
    </xf>
    <xf numFmtId="0" fontId="0" fillId="37" borderId="5" xfId="0" applyFill="1" applyBorder="1" applyAlignment="1">
      <alignment horizontal="center"/>
    </xf>
    <xf numFmtId="9" fontId="0" fillId="37" borderId="5" xfId="2" applyFont="1" applyFill="1" applyBorder="1" applyAlignment="1">
      <alignment horizontal="center"/>
    </xf>
    <xf numFmtId="44" fontId="0" fillId="37" borderId="5" xfId="1" applyFont="1" applyFill="1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F5347-A969-43E7-9D24-3A9DB61BE017}">
  <dimension ref="A1:G129"/>
  <sheetViews>
    <sheetView workbookViewId="0">
      <pane ySplit="1" topLeftCell="A2" activePane="bottomLeft" state="frozen"/>
      <selection pane="bottomLeft" activeCell="L18" sqref="L18"/>
    </sheetView>
  </sheetViews>
  <sheetFormatPr baseColWidth="10" defaultRowHeight="15"/>
  <cols>
    <col min="1" max="1" width="32.140625" bestFit="1" customWidth="1"/>
    <col min="2" max="2" width="14.140625" customWidth="1"/>
    <col min="3" max="3" width="17.28515625" bestFit="1" customWidth="1"/>
    <col min="4" max="4" width="16.5703125" style="8" bestFit="1" customWidth="1"/>
    <col min="5" max="5" width="13.85546875" bestFit="1" customWidth="1"/>
    <col min="6" max="6" width="20.28515625" style="7" bestFit="1" customWidth="1"/>
  </cols>
  <sheetData>
    <row r="1" spans="1:7">
      <c r="A1" s="1" t="s">
        <v>592</v>
      </c>
      <c r="B1" s="1" t="s">
        <v>0</v>
      </c>
      <c r="C1" s="2" t="s">
        <v>1</v>
      </c>
      <c r="D1" s="3" t="s">
        <v>2</v>
      </c>
      <c r="E1" s="4" t="s">
        <v>1</v>
      </c>
      <c r="F1" s="4" t="s">
        <v>3</v>
      </c>
      <c r="G1" s="4" t="s">
        <v>1</v>
      </c>
    </row>
    <row r="3" spans="1:7" ht="15.75" thickBot="1">
      <c r="A3" s="1" t="s">
        <v>4</v>
      </c>
      <c r="C3" s="5"/>
      <c r="D3" s="6"/>
      <c r="E3" s="5"/>
    </row>
    <row r="4" spans="1:7" ht="16.5" thickTop="1" thickBot="1">
      <c r="A4" s="475">
        <v>1</v>
      </c>
      <c r="B4" s="476">
        <f>SUM(B12,B26,B33,B40,B47,B54,B68,B89,B96,B103,B117,)</f>
        <v>98</v>
      </c>
      <c r="C4" s="477">
        <f>B4/B$9</f>
        <v>0.16723549488054607</v>
      </c>
      <c r="D4" s="478">
        <f>SUM(D12,D26,D33,D40,D47,D54,D68,D89,D96,D103,D117)</f>
        <v>1514</v>
      </c>
      <c r="E4" s="477">
        <f>D4/D$9</f>
        <v>0.18138253264645982</v>
      </c>
      <c r="F4" s="479">
        <f>SUM(F12,F26,F33,F40,F47,F54,F68,F89,F96,F103,F117,)</f>
        <v>177419091</v>
      </c>
      <c r="G4" s="477">
        <f>F4/F$9</f>
        <v>0.17978549674579897</v>
      </c>
    </row>
    <row r="5" spans="1:7" ht="15.75" thickBot="1">
      <c r="A5" s="480">
        <v>2</v>
      </c>
      <c r="B5" s="481">
        <f>SUM(B13,B27,B34,B41,B48,B55,B62,B69,B76,B83,B90,B97,B104,B118,)</f>
        <v>125</v>
      </c>
      <c r="C5" s="482">
        <f t="shared" ref="C5:C8" si="0">B5/B$9</f>
        <v>0.21331058020477817</v>
      </c>
      <c r="D5" s="483">
        <f>SUM(D13,D27,D34,D41,D48,D55,D62,D69,D76,D83,D90,D97,D104,D118,)</f>
        <v>1809</v>
      </c>
      <c r="E5" s="482">
        <f t="shared" ref="E5:E8" si="1">D5/D$9</f>
        <v>0.21672457170240805</v>
      </c>
      <c r="F5" s="484">
        <f>SUM(F13,F27,F34,F41,F48,F55,F62,F69,F76,F83,F90,F97,F104,F118,)</f>
        <v>186680413</v>
      </c>
      <c r="G5" s="482">
        <f t="shared" ref="G5:G8" si="2">F5/F$9</f>
        <v>0.1891703457319365</v>
      </c>
    </row>
    <row r="6" spans="1:7" ht="15.75" thickBot="1">
      <c r="A6" s="480">
        <v>3</v>
      </c>
      <c r="B6" s="481">
        <f>SUM(B14,B21,B28,B35,B42,B49,B56,B63,B70,B84,B98,)</f>
        <v>123</v>
      </c>
      <c r="C6" s="482">
        <f t="shared" si="0"/>
        <v>0.20989761092150169</v>
      </c>
      <c r="D6" s="483">
        <f>SUM(D14,D21,D28,D35,D42,D49,D56,D63,D70,D84,D98,)</f>
        <v>2128</v>
      </c>
      <c r="E6" s="482">
        <f t="shared" si="1"/>
        <v>0.25494189529172157</v>
      </c>
      <c r="F6" s="484">
        <f>SUM(F14,F21,F28,F35,F42,F49,F56,F63,F70,F84,F98,)</f>
        <v>224689731</v>
      </c>
      <c r="G6" s="482">
        <f t="shared" si="2"/>
        <v>0.22768662985380161</v>
      </c>
    </row>
    <row r="7" spans="1:7" ht="15.75" thickBot="1">
      <c r="A7" s="480">
        <v>4</v>
      </c>
      <c r="B7" s="485">
        <f>SUM(B15,B22,B36,B43,B50,B57,B71,B85,B92,)</f>
        <v>86</v>
      </c>
      <c r="C7" s="482">
        <f t="shared" si="0"/>
        <v>0.14675767918088736</v>
      </c>
      <c r="D7" s="483">
        <f>SUM(D15,D22,D36,D43,D50,D57,D71,D85,D92,)</f>
        <v>1240</v>
      </c>
      <c r="E7" s="482">
        <f t="shared" si="1"/>
        <v>0.14855636755720619</v>
      </c>
      <c r="F7" s="484">
        <f>SUM(F15,F22,F36,F43,F50,F57,F71,F85,F92,)</f>
        <v>147611267</v>
      </c>
      <c r="G7" s="482">
        <f t="shared" si="2"/>
        <v>0.14958009768448063</v>
      </c>
    </row>
    <row r="8" spans="1:7" ht="15.75" thickBot="1">
      <c r="A8" s="480" t="s">
        <v>5</v>
      </c>
      <c r="B8" s="485">
        <f>SUM(B16,B23,B37,B44,B51,B72,B86,B107,B114,B128,)</f>
        <v>154</v>
      </c>
      <c r="C8" s="482">
        <f t="shared" si="0"/>
        <v>0.26279863481228671</v>
      </c>
      <c r="D8" s="483">
        <f>SUM(D16,D23,D37,D44,D51,D72,D86,D107,D114,D128,)</f>
        <v>1656</v>
      </c>
      <c r="E8" s="482">
        <f t="shared" si="1"/>
        <v>0.19839463280220437</v>
      </c>
      <c r="F8" s="484">
        <f>SUM(F16,F23,F37,F44,F51,F72,F86,F107,F114,F128,)</f>
        <v>250437114</v>
      </c>
      <c r="G8" s="482">
        <f t="shared" si="2"/>
        <v>0.25377742998398228</v>
      </c>
    </row>
    <row r="9" spans="1:7" ht="15.75" thickBot="1">
      <c r="A9" s="486" t="s">
        <v>6</v>
      </c>
      <c r="B9" s="487">
        <f t="shared" ref="B9:G9" si="3">SUM(B4:B8)</f>
        <v>586</v>
      </c>
      <c r="C9" s="488">
        <f t="shared" si="3"/>
        <v>1</v>
      </c>
      <c r="D9" s="489">
        <f t="shared" si="3"/>
        <v>8347</v>
      </c>
      <c r="E9" s="488">
        <f t="shared" si="3"/>
        <v>1</v>
      </c>
      <c r="F9" s="490">
        <f t="shared" si="3"/>
        <v>986837616</v>
      </c>
      <c r="G9" s="491">
        <f t="shared" si="3"/>
        <v>1</v>
      </c>
    </row>
    <row r="10" spans="1:7" ht="16.5" thickTop="1" thickBot="1"/>
    <row r="11" spans="1:7" ht="16.5" thickTop="1" thickBot="1">
      <c r="A11" s="9" t="s">
        <v>7</v>
      </c>
    </row>
    <row r="12" spans="1:7" ht="15.75" thickTop="1">
      <c r="A12" s="14">
        <v>1</v>
      </c>
      <c r="B12" s="14">
        <v>36</v>
      </c>
      <c r="C12" s="18">
        <v>0.14754098360655737</v>
      </c>
      <c r="D12" s="23">
        <v>542</v>
      </c>
      <c r="E12" s="18">
        <v>0.12476979742173112</v>
      </c>
      <c r="F12" s="24">
        <v>56622982</v>
      </c>
      <c r="G12" s="18">
        <v>0.11077090358272552</v>
      </c>
    </row>
    <row r="13" spans="1:7">
      <c r="A13" s="17">
        <v>2</v>
      </c>
      <c r="B13" s="17">
        <v>46</v>
      </c>
      <c r="C13" s="18">
        <v>0.18852459016393441</v>
      </c>
      <c r="D13" s="20">
        <v>939</v>
      </c>
      <c r="E13" s="18">
        <v>0.21616022099447513</v>
      </c>
      <c r="F13" s="25">
        <v>115911331</v>
      </c>
      <c r="G13" s="18">
        <v>0.22675603468475725</v>
      </c>
    </row>
    <row r="14" spans="1:7">
      <c r="A14" s="17">
        <v>3</v>
      </c>
      <c r="B14" s="17">
        <v>71</v>
      </c>
      <c r="C14" s="18">
        <v>0.29098360655737704</v>
      </c>
      <c r="D14" s="20">
        <v>1229</v>
      </c>
      <c r="E14" s="18">
        <v>0.28291896869244937</v>
      </c>
      <c r="F14" s="26">
        <v>135482384</v>
      </c>
      <c r="G14" s="18">
        <v>0.26504266580700037</v>
      </c>
    </row>
    <row r="15" spans="1:7">
      <c r="A15" s="17">
        <v>4</v>
      </c>
      <c r="B15" s="17">
        <v>50</v>
      </c>
      <c r="C15" s="18">
        <v>0.20491803278688525</v>
      </c>
      <c r="D15" s="20">
        <v>879</v>
      </c>
      <c r="E15" s="18">
        <v>0.20234806629834254</v>
      </c>
      <c r="F15" s="26">
        <v>103604359</v>
      </c>
      <c r="G15" s="18">
        <v>0.20268004361796207</v>
      </c>
    </row>
    <row r="16" spans="1:7">
      <c r="A16" s="17" t="s">
        <v>5</v>
      </c>
      <c r="B16" s="17">
        <v>41</v>
      </c>
      <c r="C16" s="18">
        <v>0.16803278688524589</v>
      </c>
      <c r="D16" s="20">
        <v>755</v>
      </c>
      <c r="E16" s="18">
        <v>0.17380294659300183</v>
      </c>
      <c r="F16" s="26">
        <v>99550923</v>
      </c>
      <c r="G16" s="18">
        <v>0.1947503523075548</v>
      </c>
    </row>
    <row r="17" spans="1:7">
      <c r="A17" s="19" t="s">
        <v>8</v>
      </c>
      <c r="B17" s="17">
        <v>244</v>
      </c>
      <c r="C17" s="22">
        <v>1</v>
      </c>
      <c r="D17" s="20">
        <v>4344</v>
      </c>
      <c r="E17" s="22">
        <v>1</v>
      </c>
      <c r="F17" s="27">
        <v>511171979</v>
      </c>
      <c r="G17" s="22">
        <v>1</v>
      </c>
    </row>
    <row r="18" spans="1:7" ht="15.75" thickBot="1">
      <c r="A18" s="10" t="s">
        <v>9</v>
      </c>
      <c r="B18" s="11"/>
      <c r="C18" s="11"/>
      <c r="D18" s="12"/>
      <c r="E18" s="11"/>
      <c r="F18" s="13"/>
      <c r="G18" s="11"/>
    </row>
    <row r="19" spans="1:7" ht="15.75" thickTop="1">
      <c r="A19" s="14">
        <v>1</v>
      </c>
      <c r="B19" s="14">
        <v>0</v>
      </c>
      <c r="C19" s="15">
        <v>0</v>
      </c>
      <c r="D19" s="14">
        <v>0</v>
      </c>
      <c r="E19" s="15">
        <v>0</v>
      </c>
      <c r="F19" s="16">
        <v>0</v>
      </c>
      <c r="G19" s="15">
        <v>0</v>
      </c>
    </row>
    <row r="20" spans="1:7">
      <c r="A20" s="17">
        <v>2</v>
      </c>
      <c r="B20" s="17">
        <v>0</v>
      </c>
      <c r="C20" s="18">
        <v>0</v>
      </c>
      <c r="D20" s="17">
        <v>0</v>
      </c>
      <c r="E20" s="18">
        <v>0</v>
      </c>
      <c r="F20" s="19">
        <v>0</v>
      </c>
      <c r="G20" s="18">
        <v>0</v>
      </c>
    </row>
    <row r="21" spans="1:7">
      <c r="A21" s="17">
        <v>3</v>
      </c>
      <c r="B21" s="13">
        <v>6</v>
      </c>
      <c r="C21" s="18">
        <f>B21/B$24</f>
        <v>8.8235294117647065E-2</v>
      </c>
      <c r="D21" s="20">
        <v>175</v>
      </c>
      <c r="E21" s="18">
        <v>0.25325615050651229</v>
      </c>
      <c r="F21" s="21">
        <v>18714044</v>
      </c>
      <c r="G21" s="18">
        <v>0.16818787934977283</v>
      </c>
    </row>
    <row r="22" spans="1:7">
      <c r="A22" s="17">
        <v>4</v>
      </c>
      <c r="B22" s="17">
        <v>1</v>
      </c>
      <c r="C22" s="18">
        <f>B22/B$24</f>
        <v>1.4705882352941176E-2</v>
      </c>
      <c r="D22" s="20">
        <v>52</v>
      </c>
      <c r="E22" s="18">
        <v>7.5253256150506515E-2</v>
      </c>
      <c r="F22" s="21">
        <v>4324309</v>
      </c>
      <c r="G22" s="18">
        <v>3.8863666258513493E-2</v>
      </c>
    </row>
    <row r="23" spans="1:7">
      <c r="A23" s="17" t="s">
        <v>5</v>
      </c>
      <c r="B23" s="17">
        <v>61</v>
      </c>
      <c r="C23" s="18">
        <f>B23/B$24</f>
        <v>0.8970588235294118</v>
      </c>
      <c r="D23" s="20">
        <v>464</v>
      </c>
      <c r="E23" s="18">
        <v>0.67149059334298122</v>
      </c>
      <c r="F23" s="21">
        <v>88230331</v>
      </c>
      <c r="G23" s="18">
        <v>0.79294845439171369</v>
      </c>
    </row>
    <row r="24" spans="1:7">
      <c r="A24" s="17" t="s">
        <v>8</v>
      </c>
      <c r="B24" s="17">
        <f>SUM(B19:B23)</f>
        <v>68</v>
      </c>
      <c r="C24" s="22">
        <f>SUM(C21:C23)</f>
        <v>1</v>
      </c>
      <c r="D24" s="17">
        <v>691</v>
      </c>
      <c r="E24" s="22">
        <v>1</v>
      </c>
      <c r="F24" s="21">
        <v>111268684</v>
      </c>
      <c r="G24" s="22">
        <v>1</v>
      </c>
    </row>
    <row r="25" spans="1:7" ht="15.75" thickBot="1">
      <c r="A25" s="274" t="s">
        <v>458</v>
      </c>
      <c r="B25" s="13"/>
      <c r="C25" s="33"/>
      <c r="D25" s="13"/>
      <c r="E25" s="33"/>
      <c r="F25" s="275"/>
      <c r="G25" s="33"/>
    </row>
    <row r="26" spans="1:7" ht="15.75" thickTop="1">
      <c r="A26" s="14">
        <v>1</v>
      </c>
      <c r="B26" s="14">
        <v>10</v>
      </c>
      <c r="C26" s="15">
        <v>0.66666666666666663</v>
      </c>
      <c r="D26" s="23">
        <v>539</v>
      </c>
      <c r="E26" s="15">
        <v>0.89386401326699838</v>
      </c>
      <c r="F26" s="310">
        <v>52802337</v>
      </c>
      <c r="G26" s="15">
        <v>0.89947958210392864</v>
      </c>
    </row>
    <row r="27" spans="1:7">
      <c r="A27" s="17">
        <v>2</v>
      </c>
      <c r="B27" s="17">
        <v>4</v>
      </c>
      <c r="C27" s="18">
        <v>0.26666666666666666</v>
      </c>
      <c r="D27" s="17">
        <v>52</v>
      </c>
      <c r="E27" s="18">
        <v>8.6235489220563843E-2</v>
      </c>
      <c r="F27" s="26">
        <v>3638278</v>
      </c>
      <c r="G27" s="18">
        <v>6.1977498742487806E-2</v>
      </c>
    </row>
    <row r="28" spans="1:7">
      <c r="A28" s="17">
        <v>3</v>
      </c>
      <c r="B28" s="17">
        <v>1</v>
      </c>
      <c r="C28" s="18">
        <v>6.6666666666666666E-2</v>
      </c>
      <c r="D28" s="17">
        <v>12</v>
      </c>
      <c r="E28" s="18">
        <v>1.9900497512437811E-2</v>
      </c>
      <c r="F28" s="26">
        <v>2262593</v>
      </c>
      <c r="G28" s="18">
        <v>3.8542919153583564E-2</v>
      </c>
    </row>
    <row r="29" spans="1:7">
      <c r="A29" s="17">
        <v>4</v>
      </c>
      <c r="B29" s="17">
        <v>0</v>
      </c>
      <c r="C29" s="18">
        <v>0</v>
      </c>
      <c r="D29" s="17">
        <v>0</v>
      </c>
      <c r="E29" s="18">
        <v>0</v>
      </c>
      <c r="F29" s="36">
        <v>0</v>
      </c>
      <c r="G29" s="18">
        <v>0</v>
      </c>
    </row>
    <row r="30" spans="1:7">
      <c r="A30" s="17" t="s">
        <v>5</v>
      </c>
      <c r="B30" s="17">
        <v>0</v>
      </c>
      <c r="C30" s="18">
        <v>0</v>
      </c>
      <c r="D30" s="17">
        <v>0</v>
      </c>
      <c r="E30" s="18">
        <v>0</v>
      </c>
      <c r="F30" s="36">
        <v>0</v>
      </c>
      <c r="G30" s="18">
        <v>0</v>
      </c>
    </row>
    <row r="31" spans="1:7">
      <c r="A31" s="17" t="s">
        <v>8</v>
      </c>
      <c r="B31" s="17">
        <v>15</v>
      </c>
      <c r="C31" s="22">
        <v>1</v>
      </c>
      <c r="D31" s="17">
        <v>603</v>
      </c>
      <c r="E31" s="22">
        <v>1</v>
      </c>
      <c r="F31" s="31">
        <v>58703208</v>
      </c>
      <c r="G31" s="22">
        <v>1</v>
      </c>
    </row>
    <row r="32" spans="1:7" ht="15.75" thickBot="1">
      <c r="A32" s="28" t="s">
        <v>10</v>
      </c>
      <c r="B32" s="11"/>
      <c r="C32" s="11"/>
      <c r="D32" s="12"/>
      <c r="E32" s="11"/>
      <c r="F32" s="13"/>
      <c r="G32" s="11"/>
    </row>
    <row r="33" spans="1:7" ht="15.75" thickTop="1">
      <c r="A33" s="17">
        <v>1</v>
      </c>
      <c r="B33" s="14">
        <v>6</v>
      </c>
      <c r="C33" s="15">
        <v>0.13953488372093023</v>
      </c>
      <c r="D33" s="14">
        <v>155</v>
      </c>
      <c r="E33" s="15">
        <v>0.26271186440677968</v>
      </c>
      <c r="F33" s="311">
        <v>10966746</v>
      </c>
      <c r="G33" s="18">
        <v>0.19808029790868636</v>
      </c>
    </row>
    <row r="34" spans="1:7">
      <c r="A34" s="17">
        <v>2</v>
      </c>
      <c r="B34" s="17">
        <v>11</v>
      </c>
      <c r="C34" s="18">
        <v>0.2558139534883721</v>
      </c>
      <c r="D34" s="17">
        <v>108</v>
      </c>
      <c r="E34" s="18">
        <v>0.18305084745762712</v>
      </c>
      <c r="F34" s="312">
        <v>8064297</v>
      </c>
      <c r="G34" s="18">
        <v>0.14565654681745394</v>
      </c>
    </row>
    <row r="35" spans="1:7">
      <c r="A35" s="17">
        <v>3</v>
      </c>
      <c r="B35" s="17">
        <v>11</v>
      </c>
      <c r="C35" s="18">
        <v>0.2558139534883721</v>
      </c>
      <c r="D35" s="17">
        <v>136</v>
      </c>
      <c r="E35" s="18">
        <v>0.23050847457627119</v>
      </c>
      <c r="F35" s="312">
        <v>12910989</v>
      </c>
      <c r="G35" s="18">
        <v>0.23319702557310734</v>
      </c>
    </row>
    <row r="36" spans="1:7">
      <c r="A36" s="17">
        <v>4</v>
      </c>
      <c r="B36" s="17">
        <v>3</v>
      </c>
      <c r="C36" s="18">
        <v>6.9767441860465115E-2</v>
      </c>
      <c r="D36" s="17">
        <v>47</v>
      </c>
      <c r="E36" s="18">
        <v>7.9661016949152536E-2</v>
      </c>
      <c r="F36" s="312">
        <v>4466641</v>
      </c>
      <c r="G36" s="18">
        <v>8.0676034616936759E-2</v>
      </c>
    </row>
    <row r="37" spans="1:7">
      <c r="A37" s="17" t="s">
        <v>5</v>
      </c>
      <c r="B37" s="17">
        <v>12</v>
      </c>
      <c r="C37" s="18">
        <v>0.27906976744186046</v>
      </c>
      <c r="D37" s="17">
        <v>144</v>
      </c>
      <c r="E37" s="18">
        <v>0.2440677966101695</v>
      </c>
      <c r="F37" s="312">
        <v>18956480</v>
      </c>
      <c r="G37" s="18">
        <v>0.34239009508381563</v>
      </c>
    </row>
    <row r="38" spans="1:7">
      <c r="A38" s="17" t="s">
        <v>8</v>
      </c>
      <c r="B38" s="17">
        <v>43</v>
      </c>
      <c r="C38" s="22">
        <v>1</v>
      </c>
      <c r="D38" s="17">
        <v>590</v>
      </c>
      <c r="E38" s="22">
        <v>1</v>
      </c>
      <c r="F38" s="313">
        <v>55365153</v>
      </c>
      <c r="G38" s="22">
        <v>1</v>
      </c>
    </row>
    <row r="39" spans="1:7" ht="15.75" thickBot="1">
      <c r="A39" s="314" t="s">
        <v>526</v>
      </c>
      <c r="B39" s="11"/>
      <c r="C39" s="315"/>
      <c r="D39" s="11"/>
      <c r="E39" s="315"/>
      <c r="F39" s="316"/>
      <c r="G39" s="315"/>
    </row>
    <row r="40" spans="1:7" ht="15.75" thickTop="1">
      <c r="A40" s="14">
        <v>1</v>
      </c>
      <c r="B40" s="14">
        <v>12</v>
      </c>
      <c r="C40" s="15">
        <v>0.25</v>
      </c>
      <c r="D40" s="14">
        <v>106</v>
      </c>
      <c r="E40" s="15">
        <v>0.21946169772256729</v>
      </c>
      <c r="F40" s="24">
        <v>15248520</v>
      </c>
      <c r="G40" s="15">
        <v>0.22883357488748812</v>
      </c>
    </row>
    <row r="41" spans="1:7">
      <c r="A41" s="17">
        <v>2</v>
      </c>
      <c r="B41" s="17">
        <v>7</v>
      </c>
      <c r="C41" s="18">
        <v>0.14583333333333334</v>
      </c>
      <c r="D41" s="20">
        <v>94</v>
      </c>
      <c r="E41" s="18">
        <v>0.19461697722567287</v>
      </c>
      <c r="F41" s="26">
        <v>8180484</v>
      </c>
      <c r="G41" s="18">
        <v>0.12276400582023031</v>
      </c>
    </row>
    <row r="42" spans="1:7">
      <c r="A42" s="17">
        <v>3</v>
      </c>
      <c r="B42" s="17">
        <v>7</v>
      </c>
      <c r="C42" s="18">
        <v>0.14583333333333334</v>
      </c>
      <c r="D42" s="20">
        <v>75</v>
      </c>
      <c r="E42" s="18">
        <v>0.15527950310559005</v>
      </c>
      <c r="F42" s="26">
        <v>6105127</v>
      </c>
      <c r="G42" s="18">
        <v>9.1619254626162119E-2</v>
      </c>
    </row>
    <row r="43" spans="1:7">
      <c r="A43" s="17">
        <v>4</v>
      </c>
      <c r="B43" s="17">
        <v>6</v>
      </c>
      <c r="C43" s="18">
        <v>0.125</v>
      </c>
      <c r="D43" s="20">
        <v>62</v>
      </c>
      <c r="E43" s="18">
        <v>0.12836438923395446</v>
      </c>
      <c r="F43" s="26">
        <v>8874658</v>
      </c>
      <c r="G43" s="18">
        <v>0.1331814311188132</v>
      </c>
    </row>
    <row r="44" spans="1:7">
      <c r="A44" s="17" t="s">
        <v>5</v>
      </c>
      <c r="B44" s="17">
        <v>16</v>
      </c>
      <c r="C44" s="18">
        <v>0.33333333333333331</v>
      </c>
      <c r="D44" s="20">
        <v>146</v>
      </c>
      <c r="E44" s="18">
        <v>0.3022774327122153</v>
      </c>
      <c r="F44" s="26">
        <v>28227062</v>
      </c>
      <c r="G44" s="18">
        <v>0.42360173354730624</v>
      </c>
    </row>
    <row r="45" spans="1:7">
      <c r="A45" s="17" t="s">
        <v>8</v>
      </c>
      <c r="B45" s="17">
        <v>48</v>
      </c>
      <c r="C45" s="22">
        <v>1</v>
      </c>
      <c r="D45" s="17">
        <v>483</v>
      </c>
      <c r="E45" s="22">
        <v>0.99999999999999989</v>
      </c>
      <c r="F45" s="31">
        <v>66635851</v>
      </c>
      <c r="G45" s="22">
        <v>0.99999999999999989</v>
      </c>
    </row>
    <row r="46" spans="1:7" ht="15.75" thickBot="1">
      <c r="A46" s="30" t="s">
        <v>11</v>
      </c>
    </row>
    <row r="47" spans="1:7" ht="15.75" thickTop="1">
      <c r="A47" s="17">
        <v>1</v>
      </c>
      <c r="B47" s="14">
        <v>6</v>
      </c>
      <c r="C47" s="15">
        <v>0.15789473684210525</v>
      </c>
      <c r="D47" s="14">
        <v>85</v>
      </c>
      <c r="E47" s="15">
        <v>0.19101123595505617</v>
      </c>
      <c r="F47" s="24">
        <v>11092258</v>
      </c>
      <c r="G47" s="15">
        <v>0.2176510375651812</v>
      </c>
    </row>
    <row r="48" spans="1:7">
      <c r="A48" s="17">
        <v>2</v>
      </c>
      <c r="B48" s="17">
        <v>4</v>
      </c>
      <c r="C48" s="18">
        <v>0.10526315789473684</v>
      </c>
      <c r="D48" s="17">
        <v>40</v>
      </c>
      <c r="E48" s="18">
        <v>8.98876404494382E-2</v>
      </c>
      <c r="F48" s="26">
        <v>3551664</v>
      </c>
      <c r="G48" s="18">
        <v>6.9690351115426791E-2</v>
      </c>
    </row>
    <row r="49" spans="1:7">
      <c r="A49" s="17">
        <v>3</v>
      </c>
      <c r="B49" s="17">
        <v>11</v>
      </c>
      <c r="C49" s="18">
        <v>0.28947368421052633</v>
      </c>
      <c r="D49" s="17">
        <v>143</v>
      </c>
      <c r="E49" s="18">
        <v>0.32134831460674157</v>
      </c>
      <c r="F49" s="26">
        <v>14881540</v>
      </c>
      <c r="G49" s="18">
        <v>0.29200390232247997</v>
      </c>
    </row>
    <row r="50" spans="1:7">
      <c r="A50" s="17">
        <v>4</v>
      </c>
      <c r="B50" s="17">
        <v>12</v>
      </c>
      <c r="C50" s="18">
        <v>0.31578947368421051</v>
      </c>
      <c r="D50" s="20">
        <v>119</v>
      </c>
      <c r="E50" s="18">
        <v>0.26741573033707866</v>
      </c>
      <c r="F50" s="26">
        <v>16279061</v>
      </c>
      <c r="G50" s="18">
        <v>0.31942590203337107</v>
      </c>
    </row>
    <row r="51" spans="1:7">
      <c r="A51" s="17" t="s">
        <v>5</v>
      </c>
      <c r="B51" s="17">
        <v>5</v>
      </c>
      <c r="C51" s="18">
        <v>0.13157894736842105</v>
      </c>
      <c r="D51" s="17">
        <v>58</v>
      </c>
      <c r="E51" s="18">
        <v>0.1303370786516854</v>
      </c>
      <c r="F51" s="26">
        <v>5158974</v>
      </c>
      <c r="G51" s="18">
        <v>0.10122880696354099</v>
      </c>
    </row>
    <row r="52" spans="1:7">
      <c r="A52" s="17" t="s">
        <v>8</v>
      </c>
      <c r="B52" s="17">
        <v>38</v>
      </c>
      <c r="C52" s="22">
        <v>0.99999999999999989</v>
      </c>
      <c r="D52" s="17">
        <v>445</v>
      </c>
      <c r="E52" s="22">
        <v>1</v>
      </c>
      <c r="F52" s="31">
        <v>50963497</v>
      </c>
      <c r="G52" s="22">
        <v>1</v>
      </c>
    </row>
    <row r="53" spans="1:7" ht="15.75" thickBot="1">
      <c r="A53" s="32" t="s">
        <v>12</v>
      </c>
      <c r="B53" s="13"/>
      <c r="C53" s="33"/>
      <c r="D53" s="13"/>
      <c r="E53" s="33"/>
      <c r="F53" s="34"/>
      <c r="G53" s="33"/>
    </row>
    <row r="54" spans="1:7" ht="15.75" thickTop="1">
      <c r="A54" s="35">
        <v>1</v>
      </c>
      <c r="B54" s="14">
        <v>1</v>
      </c>
      <c r="C54" s="15">
        <v>9.0909090909090912E-2</v>
      </c>
      <c r="D54" s="14">
        <v>6</v>
      </c>
      <c r="E54" s="15">
        <v>1.4150943396226415E-2</v>
      </c>
      <c r="F54" s="24">
        <v>338592</v>
      </c>
      <c r="G54" s="15">
        <v>9.6088512040478687E-3</v>
      </c>
    </row>
    <row r="55" spans="1:7">
      <c r="A55" s="17">
        <v>2</v>
      </c>
      <c r="B55" s="17">
        <v>3</v>
      </c>
      <c r="C55" s="18">
        <v>0.27272727272727271</v>
      </c>
      <c r="D55" s="17">
        <v>266</v>
      </c>
      <c r="E55" s="18">
        <v>0.62735849056603776</v>
      </c>
      <c r="F55" s="26">
        <v>18521095</v>
      </c>
      <c r="G55" s="18">
        <v>0.5256073563198036</v>
      </c>
    </row>
    <row r="56" spans="1:7">
      <c r="A56" s="17">
        <v>3</v>
      </c>
      <c r="B56" s="17">
        <v>6</v>
      </c>
      <c r="C56" s="18">
        <v>0.54545454545454541</v>
      </c>
      <c r="D56" s="17">
        <v>146</v>
      </c>
      <c r="E56" s="18">
        <v>0.34433962264150941</v>
      </c>
      <c r="F56" s="26">
        <v>15080817</v>
      </c>
      <c r="G56" s="18">
        <v>0.42797622681125236</v>
      </c>
    </row>
    <row r="57" spans="1:7">
      <c r="A57" s="17">
        <v>4</v>
      </c>
      <c r="B57" s="17">
        <v>1</v>
      </c>
      <c r="C57" s="18">
        <v>9.0909090909090912E-2</v>
      </c>
      <c r="D57" s="17">
        <v>6</v>
      </c>
      <c r="E57" s="18">
        <v>1.4150943396226415E-2</v>
      </c>
      <c r="F57" s="26">
        <v>1297007</v>
      </c>
      <c r="G57" s="18">
        <v>3.6807565664896139E-2</v>
      </c>
    </row>
    <row r="58" spans="1:7">
      <c r="A58" s="17" t="s">
        <v>5</v>
      </c>
      <c r="B58" s="17">
        <v>0</v>
      </c>
      <c r="C58" s="18">
        <v>0</v>
      </c>
      <c r="D58" s="17">
        <v>0</v>
      </c>
      <c r="E58" s="18">
        <v>0</v>
      </c>
      <c r="F58" s="36">
        <v>0</v>
      </c>
      <c r="G58" s="18">
        <v>0</v>
      </c>
    </row>
    <row r="59" spans="1:7">
      <c r="A59" s="17" t="s">
        <v>8</v>
      </c>
      <c r="B59" s="17">
        <v>11</v>
      </c>
      <c r="C59" s="22">
        <v>1</v>
      </c>
      <c r="D59" s="17">
        <v>424</v>
      </c>
      <c r="E59" s="22">
        <v>1</v>
      </c>
      <c r="F59" s="31">
        <v>35237511</v>
      </c>
      <c r="G59" s="22">
        <v>1</v>
      </c>
    </row>
    <row r="60" spans="1:7" ht="15.75" thickBot="1">
      <c r="A60" s="317" t="s">
        <v>527</v>
      </c>
      <c r="B60" s="13"/>
      <c r="C60" s="33"/>
      <c r="D60" s="13"/>
      <c r="E60" s="33"/>
      <c r="F60" s="34"/>
      <c r="G60" s="33"/>
    </row>
    <row r="61" spans="1:7" ht="15.75" thickTop="1">
      <c r="A61" s="14">
        <v>1</v>
      </c>
      <c r="B61" s="14">
        <v>0</v>
      </c>
      <c r="C61" s="15">
        <v>0</v>
      </c>
      <c r="D61" s="14">
        <v>0</v>
      </c>
      <c r="E61" s="15">
        <v>0</v>
      </c>
      <c r="F61" s="318">
        <v>0</v>
      </c>
      <c r="G61" s="15">
        <v>0</v>
      </c>
    </row>
    <row r="62" spans="1:7">
      <c r="A62" s="17">
        <v>2</v>
      </c>
      <c r="B62" s="17">
        <v>2</v>
      </c>
      <c r="C62" s="18">
        <v>0.5</v>
      </c>
      <c r="D62" s="17">
        <v>30</v>
      </c>
      <c r="E62" s="18">
        <v>0.18181818181818182</v>
      </c>
      <c r="F62" s="26">
        <v>2018906</v>
      </c>
      <c r="G62" s="18">
        <v>0.15814984733794937</v>
      </c>
    </row>
    <row r="63" spans="1:7">
      <c r="A63" s="17">
        <v>3</v>
      </c>
      <c r="B63" s="17">
        <v>2</v>
      </c>
      <c r="C63" s="18">
        <v>0.5</v>
      </c>
      <c r="D63" s="17">
        <v>135</v>
      </c>
      <c r="E63" s="18">
        <v>0.81818181818181823</v>
      </c>
      <c r="F63" s="26">
        <v>10746873</v>
      </c>
      <c r="G63" s="18">
        <v>0.84185015266205065</v>
      </c>
    </row>
    <row r="64" spans="1:7">
      <c r="A64" s="17">
        <v>4</v>
      </c>
      <c r="B64" s="17">
        <v>0</v>
      </c>
      <c r="C64" s="18">
        <v>0</v>
      </c>
      <c r="D64" s="17">
        <v>0</v>
      </c>
      <c r="E64" s="18">
        <v>0</v>
      </c>
      <c r="F64" s="36">
        <v>0</v>
      </c>
      <c r="G64" s="18">
        <v>0</v>
      </c>
    </row>
    <row r="65" spans="1:7">
      <c r="A65" s="17" t="s">
        <v>5</v>
      </c>
      <c r="B65" s="17">
        <v>0</v>
      </c>
      <c r="C65" s="18">
        <v>0</v>
      </c>
      <c r="D65" s="17">
        <v>0</v>
      </c>
      <c r="E65" s="18">
        <v>0</v>
      </c>
      <c r="F65" s="36">
        <v>0</v>
      </c>
      <c r="G65" s="18">
        <v>0</v>
      </c>
    </row>
    <row r="66" spans="1:7">
      <c r="A66" s="17" t="s">
        <v>8</v>
      </c>
      <c r="B66" s="17">
        <v>4</v>
      </c>
      <c r="C66" s="22">
        <v>1</v>
      </c>
      <c r="D66" s="17">
        <v>165</v>
      </c>
      <c r="E66" s="22">
        <v>1</v>
      </c>
      <c r="F66" s="31">
        <v>12765779</v>
      </c>
      <c r="G66" s="22">
        <v>1</v>
      </c>
    </row>
    <row r="67" spans="1:7" ht="15.75" thickBot="1">
      <c r="A67" s="39" t="s">
        <v>14</v>
      </c>
      <c r="B67" s="11"/>
      <c r="C67" s="11"/>
      <c r="D67" s="12"/>
      <c r="E67" s="11"/>
      <c r="F67" s="13"/>
      <c r="G67" s="11"/>
    </row>
    <row r="68" spans="1:7" ht="15.75" thickTop="1">
      <c r="A68" s="17">
        <v>1</v>
      </c>
      <c r="B68" s="14">
        <v>1</v>
      </c>
      <c r="C68" s="15">
        <v>4.3478260869565216E-2</v>
      </c>
      <c r="D68" s="14">
        <v>8</v>
      </c>
      <c r="E68" s="15">
        <v>5.7553956834532377E-2</v>
      </c>
      <c r="F68" s="24">
        <v>369800</v>
      </c>
      <c r="G68" s="15">
        <v>2.6265642813253481E-2</v>
      </c>
    </row>
    <row r="69" spans="1:7">
      <c r="A69" s="17">
        <v>2</v>
      </c>
      <c r="B69" s="17">
        <v>6</v>
      </c>
      <c r="C69" s="18">
        <v>0.2608695652173913</v>
      </c>
      <c r="D69" s="17">
        <v>26</v>
      </c>
      <c r="E69" s="18">
        <v>0.18705035971223022</v>
      </c>
      <c r="F69" s="26">
        <v>3158581</v>
      </c>
      <c r="G69" s="18">
        <v>0.22434332164069495</v>
      </c>
    </row>
    <row r="70" spans="1:7">
      <c r="A70" s="17">
        <v>3</v>
      </c>
      <c r="B70" s="17">
        <v>2</v>
      </c>
      <c r="C70" s="18">
        <v>8.6956521739130432E-2</v>
      </c>
      <c r="D70" s="17">
        <v>32</v>
      </c>
      <c r="E70" s="18">
        <v>0.23021582733812951</v>
      </c>
      <c r="F70" s="26">
        <v>2691896</v>
      </c>
      <c r="G70" s="18">
        <v>0.19119626507957219</v>
      </c>
    </row>
    <row r="71" spans="1:7">
      <c r="A71" s="17">
        <v>4</v>
      </c>
      <c r="B71" s="17">
        <v>11</v>
      </c>
      <c r="C71" s="18">
        <v>0.47826086956521741</v>
      </c>
      <c r="D71" s="17">
        <v>61</v>
      </c>
      <c r="E71" s="18">
        <v>0.43884892086330934</v>
      </c>
      <c r="F71" s="26">
        <v>6756680</v>
      </c>
      <c r="G71" s="18">
        <v>0.47990411974973912</v>
      </c>
    </row>
    <row r="72" spans="1:7">
      <c r="A72" s="17" t="s">
        <v>5</v>
      </c>
      <c r="B72" s="17">
        <v>3</v>
      </c>
      <c r="C72" s="18">
        <v>0.13043478260869565</v>
      </c>
      <c r="D72" s="17">
        <v>12</v>
      </c>
      <c r="E72" s="18">
        <v>8.6330935251798566E-2</v>
      </c>
      <c r="F72" s="26">
        <v>1102272</v>
      </c>
      <c r="G72" s="18">
        <v>7.829065071674024E-2</v>
      </c>
    </row>
    <row r="73" spans="1:7">
      <c r="A73" s="17" t="s">
        <v>8</v>
      </c>
      <c r="B73" s="17">
        <v>23</v>
      </c>
      <c r="C73" s="18">
        <v>1</v>
      </c>
      <c r="D73" s="17">
        <v>139</v>
      </c>
      <c r="E73" s="18">
        <v>1</v>
      </c>
      <c r="F73" s="36">
        <v>14079229</v>
      </c>
      <c r="G73" s="18">
        <v>1</v>
      </c>
    </row>
    <row r="74" spans="1:7" ht="15.75" thickBot="1">
      <c r="A74" s="319" t="s">
        <v>528</v>
      </c>
      <c r="B74" s="13"/>
      <c r="C74" s="320"/>
      <c r="D74" s="13"/>
      <c r="E74" s="320"/>
      <c r="F74" s="321"/>
      <c r="G74" s="320"/>
    </row>
    <row r="75" spans="1:7" ht="15.75" thickTop="1">
      <c r="A75" s="35">
        <v>1</v>
      </c>
      <c r="B75" s="14">
        <v>0</v>
      </c>
      <c r="C75" s="322">
        <v>0</v>
      </c>
      <c r="D75" s="14">
        <v>0</v>
      </c>
      <c r="E75" s="322">
        <v>0</v>
      </c>
      <c r="F75" s="323">
        <v>0</v>
      </c>
      <c r="G75" s="322">
        <v>0</v>
      </c>
    </row>
    <row r="76" spans="1:7">
      <c r="A76" s="17">
        <v>2</v>
      </c>
      <c r="B76" s="17">
        <v>1</v>
      </c>
      <c r="C76" s="22">
        <v>1</v>
      </c>
      <c r="D76" s="17">
        <v>100</v>
      </c>
      <c r="E76" s="22">
        <v>1</v>
      </c>
      <c r="F76" s="313">
        <v>1031275</v>
      </c>
      <c r="G76" s="22">
        <v>1</v>
      </c>
    </row>
    <row r="77" spans="1:7">
      <c r="A77" s="17">
        <v>3</v>
      </c>
      <c r="B77" s="17">
        <v>0</v>
      </c>
      <c r="C77" s="22">
        <v>0</v>
      </c>
      <c r="D77" s="17">
        <v>0</v>
      </c>
      <c r="E77" s="22">
        <v>0</v>
      </c>
      <c r="F77" s="313">
        <v>0</v>
      </c>
      <c r="G77" s="22">
        <v>0</v>
      </c>
    </row>
    <row r="78" spans="1:7">
      <c r="A78" s="17">
        <v>4</v>
      </c>
      <c r="B78" s="17">
        <v>0</v>
      </c>
      <c r="C78" s="22">
        <v>0</v>
      </c>
      <c r="D78" s="17">
        <v>0</v>
      </c>
      <c r="E78" s="22">
        <v>0</v>
      </c>
      <c r="F78" s="313">
        <v>0</v>
      </c>
      <c r="G78" s="22">
        <v>0</v>
      </c>
    </row>
    <row r="79" spans="1:7">
      <c r="A79" s="17" t="s">
        <v>5</v>
      </c>
      <c r="B79" s="17">
        <v>0</v>
      </c>
      <c r="C79" s="22">
        <v>0</v>
      </c>
      <c r="D79" s="17">
        <v>0</v>
      </c>
      <c r="E79" s="22">
        <v>0</v>
      </c>
      <c r="F79" s="313">
        <v>0</v>
      </c>
      <c r="G79" s="22">
        <v>0</v>
      </c>
    </row>
    <row r="80" spans="1:7">
      <c r="A80" s="17" t="s">
        <v>8</v>
      </c>
      <c r="B80" s="17">
        <v>1</v>
      </c>
      <c r="C80" s="22">
        <v>1</v>
      </c>
      <c r="D80" s="17">
        <v>100</v>
      </c>
      <c r="E80" s="22">
        <v>1</v>
      </c>
      <c r="F80" s="313">
        <v>1031275</v>
      </c>
      <c r="G80" s="22">
        <v>1</v>
      </c>
    </row>
    <row r="81" spans="1:7" ht="15.75" thickBot="1">
      <c r="A81" s="37" t="s">
        <v>13</v>
      </c>
      <c r="F81" s="324"/>
    </row>
    <row r="82" spans="1:7" ht="15.75" thickTop="1">
      <c r="A82" s="17">
        <v>1</v>
      </c>
      <c r="B82" s="14">
        <v>0</v>
      </c>
      <c r="C82" s="15">
        <v>0</v>
      </c>
      <c r="D82" s="14">
        <v>0</v>
      </c>
      <c r="E82" s="15">
        <v>0</v>
      </c>
      <c r="F82" s="29">
        <v>0</v>
      </c>
      <c r="G82" s="15">
        <v>0</v>
      </c>
    </row>
    <row r="83" spans="1:7">
      <c r="A83" s="17">
        <v>2</v>
      </c>
      <c r="B83" s="17">
        <v>4</v>
      </c>
      <c r="C83" s="18">
        <v>0.4</v>
      </c>
      <c r="D83" s="17">
        <v>43</v>
      </c>
      <c r="E83" s="18">
        <v>0.46739130434782611</v>
      </c>
      <c r="F83" s="26">
        <v>3547869</v>
      </c>
      <c r="G83" s="18">
        <v>0.37731915476963168</v>
      </c>
    </row>
    <row r="84" spans="1:7">
      <c r="A84" s="17">
        <v>3</v>
      </c>
      <c r="B84" s="17">
        <v>4</v>
      </c>
      <c r="C84" s="18">
        <v>0.4</v>
      </c>
      <c r="D84" s="17">
        <v>31</v>
      </c>
      <c r="E84" s="18">
        <v>0.33695652173913043</v>
      </c>
      <c r="F84" s="26">
        <v>3451722</v>
      </c>
      <c r="G84" s="18">
        <v>0.36709383225247116</v>
      </c>
    </row>
    <row r="85" spans="1:7">
      <c r="A85" s="17">
        <v>4</v>
      </c>
      <c r="B85" s="17">
        <v>1</v>
      </c>
      <c r="C85" s="18">
        <v>0.1</v>
      </c>
      <c r="D85" s="17">
        <v>12</v>
      </c>
      <c r="E85" s="18">
        <v>0.13043478260869565</v>
      </c>
      <c r="F85" s="26">
        <v>1309867</v>
      </c>
      <c r="G85" s="18">
        <v>0.13930556886419232</v>
      </c>
    </row>
    <row r="86" spans="1:7">
      <c r="A86" s="17" t="s">
        <v>5</v>
      </c>
      <c r="B86" s="17">
        <v>1</v>
      </c>
      <c r="C86" s="18">
        <v>0.1</v>
      </c>
      <c r="D86" s="17">
        <v>6</v>
      </c>
      <c r="E86" s="18">
        <v>6.5217391304347824E-2</v>
      </c>
      <c r="F86" s="26">
        <v>1093375</v>
      </c>
      <c r="G86" s="18">
        <v>0.11628144411370488</v>
      </c>
    </row>
    <row r="87" spans="1:7">
      <c r="A87" s="17" t="s">
        <v>8</v>
      </c>
      <c r="B87" s="17">
        <v>10</v>
      </c>
      <c r="C87" s="22">
        <v>1</v>
      </c>
      <c r="D87" s="17">
        <v>92</v>
      </c>
      <c r="E87" s="22">
        <v>1</v>
      </c>
      <c r="F87" s="38">
        <v>9402833</v>
      </c>
      <c r="G87" s="22">
        <v>1</v>
      </c>
    </row>
    <row r="88" spans="1:7" ht="15.75" thickBot="1">
      <c r="A88" s="492" t="s">
        <v>593</v>
      </c>
      <c r="B88" s="13"/>
      <c r="C88" s="33"/>
      <c r="D88" s="13"/>
      <c r="E88" s="33"/>
      <c r="F88" s="493"/>
      <c r="G88" s="33"/>
    </row>
    <row r="89" spans="1:7" ht="15.75" thickTop="1">
      <c r="A89" s="17">
        <v>1</v>
      </c>
      <c r="B89" s="14">
        <v>9</v>
      </c>
      <c r="C89" s="15">
        <v>0.34615384615384615</v>
      </c>
      <c r="D89" s="23">
        <v>15</v>
      </c>
      <c r="E89" s="15">
        <v>0.22727272727272727</v>
      </c>
      <c r="F89" s="311">
        <v>23847268</v>
      </c>
      <c r="G89" s="15">
        <v>0.62777011936264315</v>
      </c>
    </row>
    <row r="90" spans="1:7">
      <c r="A90" s="17">
        <v>2</v>
      </c>
      <c r="B90" s="17">
        <v>16</v>
      </c>
      <c r="C90" s="18">
        <v>0.61538461538461542</v>
      </c>
      <c r="D90" s="20">
        <v>49</v>
      </c>
      <c r="E90" s="18">
        <v>0.74242424242424243</v>
      </c>
      <c r="F90" s="312">
        <v>13441309</v>
      </c>
      <c r="G90" s="18">
        <v>0.35383726787153019</v>
      </c>
    </row>
    <row r="91" spans="1:7">
      <c r="A91" s="17">
        <v>3</v>
      </c>
      <c r="B91" s="17">
        <v>0</v>
      </c>
      <c r="C91" s="18">
        <v>0</v>
      </c>
      <c r="D91" s="17">
        <v>0</v>
      </c>
      <c r="E91" s="18">
        <v>0</v>
      </c>
      <c r="F91" s="312">
        <v>0</v>
      </c>
      <c r="G91" s="18">
        <v>0</v>
      </c>
    </row>
    <row r="92" spans="1:7">
      <c r="A92" s="17">
        <v>4</v>
      </c>
      <c r="B92" s="17">
        <v>1</v>
      </c>
      <c r="C92" s="18">
        <v>3.8461538461538464E-2</v>
      </c>
      <c r="D92" s="20">
        <v>2</v>
      </c>
      <c r="E92" s="18">
        <v>3.0303030303030304E-2</v>
      </c>
      <c r="F92" s="312">
        <v>698685</v>
      </c>
      <c r="G92" s="18">
        <v>1.8392612765826606E-2</v>
      </c>
    </row>
    <row r="93" spans="1:7">
      <c r="A93" s="17" t="s">
        <v>5</v>
      </c>
      <c r="B93" s="17">
        <v>0</v>
      </c>
      <c r="C93" s="18">
        <v>0</v>
      </c>
      <c r="D93" s="17">
        <v>0</v>
      </c>
      <c r="E93" s="18">
        <v>0</v>
      </c>
      <c r="F93" s="312">
        <v>0</v>
      </c>
      <c r="G93" s="18">
        <v>0</v>
      </c>
    </row>
    <row r="94" spans="1:7">
      <c r="A94" s="494" t="s">
        <v>8</v>
      </c>
      <c r="B94" s="494">
        <v>26</v>
      </c>
      <c r="C94" s="495">
        <v>1</v>
      </c>
      <c r="D94" s="496">
        <v>66</v>
      </c>
      <c r="E94" s="495">
        <v>1</v>
      </c>
      <c r="F94" s="497">
        <v>37987262</v>
      </c>
      <c r="G94" s="495">
        <v>0.99999999999999989</v>
      </c>
    </row>
    <row r="95" spans="1:7" ht="15.75" thickBot="1">
      <c r="A95" s="325" t="s">
        <v>529</v>
      </c>
    </row>
    <row r="96" spans="1:7" ht="15.75" thickTop="1">
      <c r="A96" s="14">
        <v>1</v>
      </c>
      <c r="B96" s="23">
        <v>4</v>
      </c>
      <c r="C96" s="15">
        <v>0.25</v>
      </c>
      <c r="D96" s="23">
        <v>23</v>
      </c>
      <c r="E96" s="15">
        <v>0.40350877192982454</v>
      </c>
      <c r="F96" s="311">
        <v>1996741</v>
      </c>
      <c r="G96" s="15">
        <v>0.36762556906963939</v>
      </c>
    </row>
    <row r="97" spans="1:7">
      <c r="A97" s="17">
        <v>2</v>
      </c>
      <c r="B97" s="20">
        <v>10</v>
      </c>
      <c r="C97" s="18">
        <v>0.625</v>
      </c>
      <c r="D97" s="20">
        <v>20</v>
      </c>
      <c r="E97" s="18">
        <v>0.35087719298245612</v>
      </c>
      <c r="F97" s="312">
        <v>1072966</v>
      </c>
      <c r="G97" s="18">
        <v>0.19754677063393533</v>
      </c>
    </row>
    <row r="98" spans="1:7">
      <c r="A98" s="17">
        <v>3</v>
      </c>
      <c r="B98" s="20">
        <v>2</v>
      </c>
      <c r="C98" s="18">
        <v>0.125</v>
      </c>
      <c r="D98" s="20">
        <v>14</v>
      </c>
      <c r="E98" s="18">
        <v>0.24561403508771928</v>
      </c>
      <c r="F98" s="312">
        <v>2361746</v>
      </c>
      <c r="G98" s="18">
        <v>0.43482766029642528</v>
      </c>
    </row>
    <row r="99" spans="1:7">
      <c r="A99" s="17">
        <v>4</v>
      </c>
      <c r="B99" s="17">
        <v>0</v>
      </c>
      <c r="C99" s="18">
        <v>0</v>
      </c>
      <c r="D99" s="20">
        <v>0</v>
      </c>
      <c r="E99" s="18">
        <v>0</v>
      </c>
      <c r="F99" s="326">
        <v>0</v>
      </c>
      <c r="G99" s="18">
        <v>0</v>
      </c>
    </row>
    <row r="100" spans="1:7">
      <c r="A100" s="17" t="s">
        <v>5</v>
      </c>
      <c r="B100" s="17">
        <v>0</v>
      </c>
      <c r="C100" s="18">
        <v>0</v>
      </c>
      <c r="D100" s="20">
        <v>0</v>
      </c>
      <c r="E100" s="18">
        <v>0</v>
      </c>
      <c r="F100" s="326">
        <v>0</v>
      </c>
      <c r="G100" s="18">
        <v>0</v>
      </c>
    </row>
    <row r="101" spans="1:7">
      <c r="A101" s="327" t="s">
        <v>8</v>
      </c>
      <c r="B101" s="328">
        <v>16</v>
      </c>
      <c r="C101" s="329">
        <v>1</v>
      </c>
      <c r="D101" s="328">
        <v>57</v>
      </c>
      <c r="E101" s="329">
        <v>0.99999999999999989</v>
      </c>
      <c r="F101" s="330">
        <v>5431453</v>
      </c>
      <c r="G101" s="329">
        <v>1</v>
      </c>
    </row>
    <row r="102" spans="1:7" ht="15.75" thickBot="1">
      <c r="A102" s="333" t="s">
        <v>559</v>
      </c>
      <c r="B102" s="13"/>
      <c r="C102" s="33"/>
      <c r="D102" s="13"/>
      <c r="E102" s="33"/>
      <c r="F102" s="316"/>
      <c r="G102" s="33"/>
    </row>
    <row r="103" spans="1:7" ht="15.75" thickTop="1">
      <c r="A103" s="14">
        <v>1</v>
      </c>
      <c r="B103" s="14">
        <v>9</v>
      </c>
      <c r="C103" s="15">
        <v>0.40909090909090912</v>
      </c>
      <c r="D103" s="23">
        <v>18</v>
      </c>
      <c r="E103" s="15">
        <v>0.34615384615384615</v>
      </c>
      <c r="F103" s="311">
        <v>2265974</v>
      </c>
      <c r="G103" s="15">
        <v>0.3281188006410698</v>
      </c>
    </row>
    <row r="104" spans="1:7">
      <c r="A104" s="17">
        <v>2</v>
      </c>
      <c r="B104" s="17">
        <v>8</v>
      </c>
      <c r="C104" s="18">
        <v>0.36363636363636365</v>
      </c>
      <c r="D104" s="20">
        <v>24</v>
      </c>
      <c r="E104" s="18">
        <v>0.46153846153846156</v>
      </c>
      <c r="F104" s="312">
        <v>3066812</v>
      </c>
      <c r="G104" s="18">
        <v>0.44408218065681276</v>
      </c>
    </row>
    <row r="105" spans="1:7">
      <c r="A105" s="17">
        <v>3</v>
      </c>
      <c r="B105" s="17">
        <v>0</v>
      </c>
      <c r="C105" s="18">
        <v>0</v>
      </c>
      <c r="D105" s="17">
        <v>0</v>
      </c>
      <c r="E105" s="18">
        <v>0</v>
      </c>
      <c r="F105" s="312">
        <v>0</v>
      </c>
      <c r="G105" s="18">
        <v>0</v>
      </c>
    </row>
    <row r="106" spans="1:7">
      <c r="A106" s="17">
        <v>4</v>
      </c>
      <c r="B106" s="17">
        <v>0</v>
      </c>
      <c r="C106" s="18">
        <v>0</v>
      </c>
      <c r="D106" s="17">
        <v>0</v>
      </c>
      <c r="E106" s="18">
        <v>0</v>
      </c>
      <c r="F106" s="312">
        <v>0</v>
      </c>
      <c r="G106" s="18">
        <v>0</v>
      </c>
    </row>
    <row r="107" spans="1:7">
      <c r="A107" s="17" t="s">
        <v>5</v>
      </c>
      <c r="B107" s="17">
        <v>5</v>
      </c>
      <c r="C107" s="18">
        <v>0.22727272727272727</v>
      </c>
      <c r="D107" s="20">
        <v>10</v>
      </c>
      <c r="E107" s="18">
        <v>0.19230769230769232</v>
      </c>
      <c r="F107" s="312">
        <v>1573170</v>
      </c>
      <c r="G107" s="18">
        <v>0.22779901870211741</v>
      </c>
    </row>
    <row r="108" spans="1:7" ht="15.75" thickBot="1">
      <c r="A108" s="334" t="s">
        <v>8</v>
      </c>
      <c r="B108" s="334">
        <v>22</v>
      </c>
      <c r="C108" s="335">
        <v>1</v>
      </c>
      <c r="D108" s="336">
        <v>52</v>
      </c>
      <c r="E108" s="335">
        <v>1</v>
      </c>
      <c r="F108" s="337">
        <v>6905956</v>
      </c>
      <c r="G108" s="335">
        <v>0.99999999999999989</v>
      </c>
    </row>
    <row r="109" spans="1:7" ht="15.75" thickTop="1">
      <c r="A109" s="331" t="s">
        <v>530</v>
      </c>
      <c r="B109" s="16"/>
      <c r="C109" s="16"/>
      <c r="D109" s="318"/>
      <c r="E109" s="16"/>
      <c r="F109" s="14"/>
      <c r="G109" s="16"/>
    </row>
    <row r="110" spans="1:7">
      <c r="A110" s="17">
        <v>1</v>
      </c>
      <c r="B110" s="17">
        <v>0</v>
      </c>
      <c r="C110" s="18">
        <v>0</v>
      </c>
      <c r="D110" s="17">
        <v>0</v>
      </c>
      <c r="E110" s="18">
        <v>0</v>
      </c>
      <c r="F110" s="312">
        <v>0</v>
      </c>
      <c r="G110" s="18">
        <v>0</v>
      </c>
    </row>
    <row r="111" spans="1:7">
      <c r="A111" s="17">
        <v>2</v>
      </c>
      <c r="B111" s="17">
        <v>0</v>
      </c>
      <c r="C111" s="18">
        <v>0</v>
      </c>
      <c r="D111" s="17">
        <v>0</v>
      </c>
      <c r="E111" s="18">
        <v>0</v>
      </c>
      <c r="F111" s="312">
        <v>0</v>
      </c>
      <c r="G111" s="18">
        <v>0</v>
      </c>
    </row>
    <row r="112" spans="1:7">
      <c r="A112" s="17">
        <v>3</v>
      </c>
      <c r="B112" s="17">
        <v>0</v>
      </c>
      <c r="C112" s="18">
        <v>0</v>
      </c>
      <c r="D112" s="17">
        <v>0</v>
      </c>
      <c r="E112" s="18">
        <v>0</v>
      </c>
      <c r="F112" s="312">
        <v>0</v>
      </c>
      <c r="G112" s="18">
        <v>0</v>
      </c>
    </row>
    <row r="113" spans="1:7">
      <c r="A113" s="17">
        <v>4</v>
      </c>
      <c r="B113" s="17">
        <v>0</v>
      </c>
      <c r="C113" s="18">
        <v>0</v>
      </c>
      <c r="D113" s="17">
        <v>0</v>
      </c>
      <c r="E113" s="18">
        <v>0</v>
      </c>
      <c r="F113" s="312">
        <v>0</v>
      </c>
      <c r="G113" s="18">
        <v>0</v>
      </c>
    </row>
    <row r="114" spans="1:7">
      <c r="A114" s="17" t="s">
        <v>5</v>
      </c>
      <c r="B114" s="17">
        <v>7</v>
      </c>
      <c r="C114" s="18">
        <v>1</v>
      </c>
      <c r="D114" s="17">
        <v>43</v>
      </c>
      <c r="E114" s="18">
        <v>1</v>
      </c>
      <c r="F114" s="332">
        <v>4689397</v>
      </c>
      <c r="G114" s="18">
        <v>1</v>
      </c>
    </row>
    <row r="115" spans="1:7">
      <c r="A115" s="17" t="s">
        <v>8</v>
      </c>
      <c r="B115" s="17">
        <v>7</v>
      </c>
      <c r="C115" s="22">
        <v>1</v>
      </c>
      <c r="D115" s="17">
        <v>43</v>
      </c>
      <c r="E115" s="22">
        <v>1</v>
      </c>
      <c r="F115" s="313">
        <v>4689397</v>
      </c>
      <c r="G115" s="22">
        <v>1</v>
      </c>
    </row>
    <row r="116" spans="1:7" ht="15.75" thickBot="1">
      <c r="A116" s="338" t="s">
        <v>531</v>
      </c>
    </row>
    <row r="117" spans="1:7" ht="15.75" thickTop="1">
      <c r="A117" s="14">
        <v>1</v>
      </c>
      <c r="B117" s="14">
        <v>4</v>
      </c>
      <c r="C117" s="322">
        <v>0.5714285714285714</v>
      </c>
      <c r="D117" s="14">
        <v>17</v>
      </c>
      <c r="E117" s="322">
        <v>0.48571428571428571</v>
      </c>
      <c r="F117" s="323">
        <v>1867873</v>
      </c>
      <c r="G117" s="322">
        <v>0.55867152755906457</v>
      </c>
    </row>
    <row r="118" spans="1:7">
      <c r="A118" s="17">
        <v>2</v>
      </c>
      <c r="B118" s="17">
        <v>3</v>
      </c>
      <c r="C118" s="22">
        <v>0.42857142857142855</v>
      </c>
      <c r="D118" s="17">
        <v>18</v>
      </c>
      <c r="E118" s="22">
        <v>0.51428571428571423</v>
      </c>
      <c r="F118" s="313">
        <v>1475546</v>
      </c>
      <c r="G118" s="22">
        <v>0.44132847244093548</v>
      </c>
    </row>
    <row r="119" spans="1:7">
      <c r="A119" s="17">
        <v>3</v>
      </c>
      <c r="B119" s="17">
        <v>0</v>
      </c>
      <c r="C119" s="22">
        <v>0</v>
      </c>
      <c r="D119" s="17">
        <v>0</v>
      </c>
      <c r="E119" s="22">
        <v>0</v>
      </c>
      <c r="F119" s="313">
        <v>0</v>
      </c>
      <c r="G119" s="22">
        <v>0</v>
      </c>
    </row>
    <row r="120" spans="1:7">
      <c r="A120" s="17">
        <v>4</v>
      </c>
      <c r="B120" s="17">
        <v>0</v>
      </c>
      <c r="C120" s="22">
        <v>0</v>
      </c>
      <c r="D120" s="17">
        <v>0</v>
      </c>
      <c r="E120" s="22">
        <v>0</v>
      </c>
      <c r="F120" s="313">
        <v>0</v>
      </c>
      <c r="G120" s="22">
        <v>0</v>
      </c>
    </row>
    <row r="121" spans="1:7">
      <c r="A121" s="17" t="s">
        <v>5</v>
      </c>
      <c r="B121" s="17">
        <v>0</v>
      </c>
      <c r="C121" s="22">
        <v>0</v>
      </c>
      <c r="D121" s="17">
        <v>0</v>
      </c>
      <c r="E121" s="22">
        <v>0</v>
      </c>
      <c r="F121" s="313">
        <v>0</v>
      </c>
      <c r="G121" s="22">
        <v>0</v>
      </c>
    </row>
    <row r="122" spans="1:7">
      <c r="A122" s="17" t="s">
        <v>8</v>
      </c>
      <c r="B122" s="17">
        <v>7</v>
      </c>
      <c r="C122" s="22">
        <v>1</v>
      </c>
      <c r="D122" s="17">
        <v>35</v>
      </c>
      <c r="E122" s="22">
        <v>1</v>
      </c>
      <c r="F122" s="313">
        <v>3343419</v>
      </c>
      <c r="G122" s="22">
        <v>1</v>
      </c>
    </row>
    <row r="123" spans="1:7" ht="15.75" thickBot="1">
      <c r="A123" s="498" t="s">
        <v>594</v>
      </c>
    </row>
    <row r="124" spans="1:7" ht="15.75" thickTop="1">
      <c r="A124" s="17">
        <v>1</v>
      </c>
      <c r="B124" s="14">
        <v>0</v>
      </c>
      <c r="C124" s="15">
        <v>0</v>
      </c>
      <c r="D124" s="14">
        <v>0</v>
      </c>
      <c r="E124" s="15">
        <v>0</v>
      </c>
      <c r="F124" s="310">
        <v>0</v>
      </c>
      <c r="G124" s="15">
        <v>0</v>
      </c>
    </row>
    <row r="125" spans="1:7">
      <c r="A125" s="17">
        <v>2</v>
      </c>
      <c r="B125" s="17">
        <v>0</v>
      </c>
      <c r="C125" s="18">
        <v>0</v>
      </c>
      <c r="D125" s="17">
        <v>0</v>
      </c>
      <c r="E125" s="18">
        <v>0</v>
      </c>
      <c r="F125" s="332">
        <v>0</v>
      </c>
      <c r="G125" s="18">
        <v>0</v>
      </c>
    </row>
    <row r="126" spans="1:7">
      <c r="A126" s="17">
        <v>3</v>
      </c>
      <c r="B126" s="17">
        <v>0</v>
      </c>
      <c r="C126" s="18">
        <v>0</v>
      </c>
      <c r="D126" s="17">
        <v>0</v>
      </c>
      <c r="E126" s="18">
        <v>0</v>
      </c>
      <c r="F126" s="332">
        <v>0</v>
      </c>
      <c r="G126" s="18">
        <v>0</v>
      </c>
    </row>
    <row r="127" spans="1:7">
      <c r="A127" s="17">
        <v>4</v>
      </c>
      <c r="B127" s="17">
        <v>0</v>
      </c>
      <c r="C127" s="18">
        <v>0</v>
      </c>
      <c r="D127" s="17">
        <v>0</v>
      </c>
      <c r="E127" s="18">
        <v>0</v>
      </c>
      <c r="F127" s="332">
        <v>0</v>
      </c>
      <c r="G127" s="18">
        <v>0</v>
      </c>
    </row>
    <row r="128" spans="1:7">
      <c r="A128" s="17" t="s">
        <v>5</v>
      </c>
      <c r="B128" s="17">
        <v>3</v>
      </c>
      <c r="C128" s="18">
        <v>1</v>
      </c>
      <c r="D128" s="17">
        <v>18</v>
      </c>
      <c r="E128" s="18">
        <v>1</v>
      </c>
      <c r="F128" s="332">
        <v>1855130</v>
      </c>
      <c r="G128" s="18">
        <v>1</v>
      </c>
    </row>
    <row r="129" spans="1:7">
      <c r="A129" s="17" t="s">
        <v>8</v>
      </c>
      <c r="B129" s="17">
        <v>3</v>
      </c>
      <c r="C129" s="22">
        <v>1</v>
      </c>
      <c r="D129" s="17">
        <v>18</v>
      </c>
      <c r="E129" s="22">
        <v>1</v>
      </c>
      <c r="F129" s="499">
        <v>1855130</v>
      </c>
      <c r="G129" s="22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5B0F5-C5F4-4E0B-8D82-C6CF1895F797}">
  <dimension ref="A1:U116"/>
  <sheetViews>
    <sheetView workbookViewId="0">
      <selection activeCell="J3" sqref="J3"/>
    </sheetView>
  </sheetViews>
  <sheetFormatPr baseColWidth="10" defaultRowHeight="15"/>
  <cols>
    <col min="1" max="1" width="29.7109375" customWidth="1"/>
    <col min="2" max="2" width="17.140625" style="7" bestFit="1" customWidth="1"/>
    <col min="3" max="3" width="11.42578125" style="42"/>
    <col min="4" max="4" width="11.42578125" style="7"/>
    <col min="5" max="5" width="11.42578125" style="42"/>
    <col min="6" max="6" width="13.140625" style="8" customWidth="1"/>
    <col min="7" max="7" width="11.42578125" style="42"/>
    <col min="9" max="9" width="17.5703125" customWidth="1"/>
    <col min="10" max="10" width="57.140625" customWidth="1"/>
    <col min="12" max="12" width="13.28515625" customWidth="1"/>
  </cols>
  <sheetData>
    <row r="1" spans="1:9" ht="45.75" customHeight="1" thickTop="1" thickBot="1">
      <c r="A1" s="126" t="s">
        <v>60</v>
      </c>
      <c r="B1" s="90" t="s">
        <v>16</v>
      </c>
    </row>
    <row r="2" spans="1:9" ht="16.5" thickTop="1" thickBot="1">
      <c r="A2" s="43"/>
      <c r="B2" s="90"/>
    </row>
    <row r="3" spans="1:9" ht="45.75" customHeight="1" thickBot="1">
      <c r="A3" s="127" t="s">
        <v>61</v>
      </c>
      <c r="B3" s="91"/>
    </row>
    <row r="4" spans="1:9" ht="15.75" thickBot="1"/>
    <row r="5" spans="1:9" ht="45.75" customHeight="1" thickBot="1">
      <c r="A5" s="128" t="s">
        <v>18</v>
      </c>
      <c r="B5" s="129" t="s">
        <v>19</v>
      </c>
      <c r="C5" s="130" t="s">
        <v>1</v>
      </c>
      <c r="D5" s="129" t="s">
        <v>20</v>
      </c>
      <c r="E5" s="130" t="s">
        <v>1</v>
      </c>
      <c r="F5" s="131" t="s">
        <v>21</v>
      </c>
      <c r="G5" s="132" t="s">
        <v>1</v>
      </c>
    </row>
    <row r="6" spans="1:9" ht="15.75" thickTop="1">
      <c r="A6" s="49">
        <v>1</v>
      </c>
      <c r="B6" s="50">
        <f>SUM(B19,B31,B57,B69,B81,)</f>
        <v>6</v>
      </c>
      <c r="C6" s="51">
        <f>B6/B$11</f>
        <v>0.15789473684210525</v>
      </c>
      <c r="D6" s="50">
        <f>SUM(D19,D31,D57,D69,D81,)</f>
        <v>85</v>
      </c>
      <c r="E6" s="51">
        <f>D6/D$11</f>
        <v>0.19101123595505617</v>
      </c>
      <c r="F6" s="52">
        <f>SUM(F19,F31,F57,F69,F81,)</f>
        <v>11092258</v>
      </c>
      <c r="G6" s="51">
        <f>F6/F$11</f>
        <v>0.2176510375651812</v>
      </c>
    </row>
    <row r="7" spans="1:9">
      <c r="A7" s="49">
        <v>2</v>
      </c>
      <c r="B7" s="49">
        <f>SUM(B20,B32,B70,B82,)</f>
        <v>4</v>
      </c>
      <c r="C7" s="53">
        <f t="shared" ref="C7:C10" si="0">B7/B$11</f>
        <v>0.10526315789473684</v>
      </c>
      <c r="D7" s="49">
        <f>SUM(D20,D32,D70,D82,)</f>
        <v>40</v>
      </c>
      <c r="E7" s="53">
        <f t="shared" ref="E7:E10" si="1">D7/D$11</f>
        <v>8.98876404494382E-2</v>
      </c>
      <c r="F7" s="54">
        <f>SUM(F20,F32,F70,F82,)</f>
        <v>3551664</v>
      </c>
      <c r="G7" s="53">
        <f t="shared" ref="G7:G10" si="2">F7/F$11</f>
        <v>6.9690351115426791E-2</v>
      </c>
    </row>
    <row r="8" spans="1:9">
      <c r="A8" s="49">
        <v>3</v>
      </c>
      <c r="B8" s="49">
        <f>SUM(B33,B45,B59,B95)</f>
        <v>11</v>
      </c>
      <c r="C8" s="53">
        <f t="shared" si="0"/>
        <v>0.28947368421052633</v>
      </c>
      <c r="D8" s="49">
        <f>SUM(D33,D45,D59,D95)</f>
        <v>143</v>
      </c>
      <c r="E8" s="53">
        <f t="shared" si="1"/>
        <v>0.32134831460674157</v>
      </c>
      <c r="F8" s="54">
        <f>SUM(F33,F45,F59,F95)</f>
        <v>14881540</v>
      </c>
      <c r="G8" s="53">
        <f t="shared" si="2"/>
        <v>0.29200390232247997</v>
      </c>
    </row>
    <row r="9" spans="1:9">
      <c r="A9" s="49">
        <v>4</v>
      </c>
      <c r="B9" s="49">
        <f>SUM(B46,B72,B84,B96)</f>
        <v>12</v>
      </c>
      <c r="C9" s="53">
        <f t="shared" si="0"/>
        <v>0.31578947368421051</v>
      </c>
      <c r="D9" s="116">
        <f>SUM(D46,D72,D84,D96,)</f>
        <v>119</v>
      </c>
      <c r="E9" s="53">
        <f t="shared" si="1"/>
        <v>0.26741573033707866</v>
      </c>
      <c r="F9" s="54">
        <f>SUM(F46,F72,F84,F96,)</f>
        <v>16279061</v>
      </c>
      <c r="G9" s="53">
        <f t="shared" si="2"/>
        <v>0.31942590203337107</v>
      </c>
    </row>
    <row r="10" spans="1:9">
      <c r="A10" s="49" t="s">
        <v>5</v>
      </c>
      <c r="B10" s="49">
        <f>SUM(B35,B47,B73,)</f>
        <v>5</v>
      </c>
      <c r="C10" s="53">
        <f t="shared" si="0"/>
        <v>0.13157894736842105</v>
      </c>
      <c r="D10" s="49">
        <f>SUM(D35,D47,D73,)</f>
        <v>58</v>
      </c>
      <c r="E10" s="53">
        <f t="shared" si="1"/>
        <v>0.1303370786516854</v>
      </c>
      <c r="F10" s="54">
        <f>SUM(F35,F47,F73,)</f>
        <v>5158974</v>
      </c>
      <c r="G10" s="53">
        <f t="shared" si="2"/>
        <v>0.10122880696354099</v>
      </c>
    </row>
    <row r="11" spans="1:9">
      <c r="A11" s="133" t="s">
        <v>8</v>
      </c>
      <c r="B11" s="133">
        <f t="shared" ref="B11:G11" si="3">SUM(B6:B10)</f>
        <v>38</v>
      </c>
      <c r="C11" s="134">
        <f t="shared" si="3"/>
        <v>0.99999999999999989</v>
      </c>
      <c r="D11" s="133">
        <f t="shared" si="3"/>
        <v>445</v>
      </c>
      <c r="E11" s="134">
        <f t="shared" si="3"/>
        <v>1</v>
      </c>
      <c r="F11" s="135">
        <f t="shared" si="3"/>
        <v>50963497</v>
      </c>
      <c r="G11" s="134">
        <f t="shared" si="3"/>
        <v>1</v>
      </c>
    </row>
    <row r="12" spans="1:9">
      <c r="E12" s="59"/>
    </row>
    <row r="13" spans="1:9" ht="15.75" thickBot="1">
      <c r="E13" s="59"/>
    </row>
    <row r="14" spans="1:9" ht="45.75" customHeight="1" thickBot="1">
      <c r="A14" s="136" t="s">
        <v>62</v>
      </c>
      <c r="E14" s="59"/>
    </row>
    <row r="15" spans="1:9" ht="16.5" thickTop="1" thickBot="1">
      <c r="A15" s="61"/>
      <c r="E15" s="59"/>
    </row>
    <row r="16" spans="1:9" ht="45.75" customHeight="1" thickTop="1" thickBot="1">
      <c r="A16" s="137" t="s">
        <v>23</v>
      </c>
      <c r="E16" s="59"/>
      <c r="I16" s="138" t="s">
        <v>24</v>
      </c>
    </row>
    <row r="17" spans="1:17" ht="16.5" thickTop="1" thickBot="1"/>
    <row r="18" spans="1:17" ht="45.75" customHeight="1" thickBot="1">
      <c r="A18" s="128" t="s">
        <v>18</v>
      </c>
      <c r="B18" s="129" t="s">
        <v>19</v>
      </c>
      <c r="C18" s="130" t="s">
        <v>1</v>
      </c>
      <c r="D18" s="129" t="s">
        <v>20</v>
      </c>
      <c r="E18" s="130" t="s">
        <v>1</v>
      </c>
      <c r="F18" s="131" t="s">
        <v>21</v>
      </c>
      <c r="G18" s="132" t="s">
        <v>1</v>
      </c>
      <c r="I18" s="139" t="s">
        <v>18</v>
      </c>
      <c r="J18" s="140" t="s">
        <v>25</v>
      </c>
      <c r="K18" s="140" t="s">
        <v>20</v>
      </c>
      <c r="L18" s="140" t="s">
        <v>21</v>
      </c>
      <c r="M18" s="140" t="s">
        <v>26</v>
      </c>
      <c r="N18" s="141" t="s">
        <v>27</v>
      </c>
    </row>
    <row r="19" spans="1:17" ht="15.75" thickTop="1">
      <c r="A19" s="142">
        <v>1</v>
      </c>
      <c r="B19" s="50">
        <v>1</v>
      </c>
      <c r="C19" s="51">
        <f>B19/B$24</f>
        <v>0.5</v>
      </c>
      <c r="D19" s="50">
        <v>9</v>
      </c>
      <c r="E19" s="51">
        <f t="shared" ref="C19:E23" si="4">D19/D$24</f>
        <v>0.42857142857142855</v>
      </c>
      <c r="F19" s="68">
        <f>L19</f>
        <v>1751216</v>
      </c>
      <c r="G19" s="51">
        <f t="shared" ref="E19:G23" si="5">F19/F$24</f>
        <v>0.59645712066974788</v>
      </c>
      <c r="I19" s="69">
        <v>1</v>
      </c>
      <c r="J19" s="107" t="s">
        <v>63</v>
      </c>
      <c r="K19" s="71">
        <v>9</v>
      </c>
      <c r="L19" s="72">
        <v>1751216</v>
      </c>
      <c r="M19" s="71">
        <v>30855</v>
      </c>
      <c r="N19" s="73">
        <v>47757</v>
      </c>
    </row>
    <row r="20" spans="1:17">
      <c r="A20" s="49">
        <v>2</v>
      </c>
      <c r="B20" s="49">
        <v>1</v>
      </c>
      <c r="C20" s="53">
        <f t="shared" si="4"/>
        <v>0.5</v>
      </c>
      <c r="D20" s="49">
        <v>12</v>
      </c>
      <c r="E20" s="53">
        <f t="shared" si="5"/>
        <v>0.5714285714285714</v>
      </c>
      <c r="F20" s="55">
        <f>L20</f>
        <v>1184814</v>
      </c>
      <c r="G20" s="53">
        <f t="shared" si="5"/>
        <v>0.40354287933025207</v>
      </c>
      <c r="I20" s="69">
        <v>2</v>
      </c>
      <c r="J20" s="107" t="s">
        <v>64</v>
      </c>
      <c r="K20" s="71">
        <v>12</v>
      </c>
      <c r="L20" s="72">
        <v>1184814</v>
      </c>
      <c r="M20" s="71">
        <v>85993</v>
      </c>
      <c r="N20" s="73">
        <v>45689</v>
      </c>
    </row>
    <row r="21" spans="1:17">
      <c r="A21" s="49">
        <v>3</v>
      </c>
      <c r="B21" s="49">
        <v>0</v>
      </c>
      <c r="C21" s="53">
        <f t="shared" si="4"/>
        <v>0</v>
      </c>
      <c r="D21" s="49">
        <v>0</v>
      </c>
      <c r="E21" s="53">
        <f t="shared" si="5"/>
        <v>0</v>
      </c>
      <c r="F21" s="55">
        <v>0</v>
      </c>
      <c r="G21" s="53">
        <f t="shared" si="5"/>
        <v>0</v>
      </c>
    </row>
    <row r="22" spans="1:17">
      <c r="A22" s="49">
        <v>4</v>
      </c>
      <c r="B22" s="49">
        <v>0</v>
      </c>
      <c r="C22" s="53">
        <f t="shared" si="4"/>
        <v>0</v>
      </c>
      <c r="D22" s="49">
        <v>0</v>
      </c>
      <c r="E22" s="53">
        <f t="shared" si="5"/>
        <v>0</v>
      </c>
      <c r="F22" s="55">
        <v>0</v>
      </c>
      <c r="G22" s="53">
        <f t="shared" si="5"/>
        <v>0</v>
      </c>
    </row>
    <row r="23" spans="1:17">
      <c r="A23" s="49" t="s">
        <v>5</v>
      </c>
      <c r="B23" s="49">
        <v>0</v>
      </c>
      <c r="C23" s="53">
        <f t="shared" si="4"/>
        <v>0</v>
      </c>
      <c r="D23" s="49">
        <v>0</v>
      </c>
      <c r="E23" s="53">
        <f t="shared" si="5"/>
        <v>0</v>
      </c>
      <c r="F23" s="55">
        <v>0</v>
      </c>
      <c r="G23" s="53">
        <f t="shared" si="5"/>
        <v>0</v>
      </c>
      <c r="I23" s="74"/>
      <c r="J23" s="75"/>
      <c r="K23" s="75"/>
      <c r="L23" s="76"/>
      <c r="M23" s="77"/>
      <c r="N23" s="75"/>
      <c r="O23" s="78"/>
      <c r="P23" s="79"/>
      <c r="Q23" s="80"/>
    </row>
    <row r="24" spans="1:17">
      <c r="A24" s="133" t="s">
        <v>8</v>
      </c>
      <c r="B24" s="133">
        <f t="shared" ref="B24:G24" si="6">SUM(B19:B23)</f>
        <v>2</v>
      </c>
      <c r="C24" s="134">
        <f t="shared" si="6"/>
        <v>1</v>
      </c>
      <c r="D24" s="133">
        <f t="shared" si="6"/>
        <v>21</v>
      </c>
      <c r="E24" s="134">
        <f t="shared" si="6"/>
        <v>1</v>
      </c>
      <c r="F24" s="135">
        <f t="shared" si="6"/>
        <v>2936030</v>
      </c>
      <c r="G24" s="134">
        <f t="shared" si="6"/>
        <v>1</v>
      </c>
      <c r="I24" s="74"/>
      <c r="J24" s="75"/>
      <c r="K24" s="75"/>
      <c r="L24" s="76"/>
      <c r="M24" s="77"/>
      <c r="N24" s="75"/>
      <c r="O24" s="78"/>
      <c r="P24" s="79"/>
      <c r="Q24" s="80"/>
    </row>
    <row r="25" spans="1:17" ht="15.75" thickBot="1"/>
    <row r="26" spans="1:17" ht="45.75" customHeight="1" thickBot="1">
      <c r="A26" s="136" t="s">
        <v>65</v>
      </c>
      <c r="E26" s="59"/>
    </row>
    <row r="27" spans="1:17" ht="16.5" thickTop="1" thickBot="1">
      <c r="A27" s="61"/>
      <c r="E27" s="59"/>
    </row>
    <row r="28" spans="1:17" ht="45.75" customHeight="1" thickTop="1" thickBot="1">
      <c r="A28" s="137" t="s">
        <v>23</v>
      </c>
      <c r="E28" s="59"/>
      <c r="I28" s="138" t="s">
        <v>24</v>
      </c>
    </row>
    <row r="29" spans="1:17" ht="16.5" thickTop="1" thickBot="1"/>
    <row r="30" spans="1:17" ht="45.75" customHeight="1" thickBot="1">
      <c r="A30" s="143" t="s">
        <v>18</v>
      </c>
      <c r="B30" s="129" t="s">
        <v>19</v>
      </c>
      <c r="C30" s="130" t="s">
        <v>1</v>
      </c>
      <c r="D30" s="129" t="s">
        <v>20</v>
      </c>
      <c r="E30" s="130" t="s">
        <v>1</v>
      </c>
      <c r="F30" s="131" t="s">
        <v>21</v>
      </c>
      <c r="G30" s="132" t="s">
        <v>1</v>
      </c>
      <c r="I30" s="139" t="s">
        <v>18</v>
      </c>
      <c r="J30" s="140" t="s">
        <v>25</v>
      </c>
      <c r="K30" s="140" t="s">
        <v>20</v>
      </c>
      <c r="L30" s="140" t="s">
        <v>21</v>
      </c>
      <c r="M30" s="140" t="s">
        <v>26</v>
      </c>
      <c r="N30" s="141" t="s">
        <v>27</v>
      </c>
    </row>
    <row r="31" spans="1:17" ht="15.75" thickTop="1">
      <c r="A31" s="50">
        <v>1</v>
      </c>
      <c r="B31" s="50">
        <v>1</v>
      </c>
      <c r="C31" s="51">
        <f>B31/B$36</f>
        <v>0.2</v>
      </c>
      <c r="D31" s="50">
        <v>2</v>
      </c>
      <c r="E31" s="51">
        <f t="shared" ref="C31:G35" si="7">D31/D$36</f>
        <v>7.6923076923076927E-2</v>
      </c>
      <c r="F31" s="68">
        <f>L31</f>
        <v>261248</v>
      </c>
      <c r="G31" s="51">
        <f t="shared" si="7"/>
        <v>9.7143350100992676E-2</v>
      </c>
      <c r="I31" s="69">
        <v>1</v>
      </c>
      <c r="J31" s="107" t="s">
        <v>66</v>
      </c>
      <c r="K31" s="71">
        <v>2</v>
      </c>
      <c r="L31" s="72">
        <v>261248</v>
      </c>
      <c r="M31" s="71">
        <v>57352</v>
      </c>
      <c r="N31" s="73">
        <v>44197</v>
      </c>
    </row>
    <row r="32" spans="1:17">
      <c r="A32" s="49">
        <v>2</v>
      </c>
      <c r="B32" s="49">
        <v>1</v>
      </c>
      <c r="C32" s="53">
        <f t="shared" si="7"/>
        <v>0.2</v>
      </c>
      <c r="D32" s="49">
        <v>6</v>
      </c>
      <c r="E32" s="53">
        <f t="shared" si="7"/>
        <v>0.23076923076923078</v>
      </c>
      <c r="F32" s="55">
        <f>L32</f>
        <v>426079</v>
      </c>
      <c r="G32" s="53">
        <f t="shared" si="7"/>
        <v>0.15843467306039036</v>
      </c>
      <c r="I32" s="69">
        <v>2</v>
      </c>
      <c r="J32" s="107" t="s">
        <v>67</v>
      </c>
      <c r="K32" s="71">
        <v>6</v>
      </c>
      <c r="L32" s="72">
        <v>426079</v>
      </c>
      <c r="M32" s="71">
        <v>57190</v>
      </c>
      <c r="N32" s="73">
        <v>47665</v>
      </c>
    </row>
    <row r="33" spans="1:21">
      <c r="A33" s="49">
        <v>3</v>
      </c>
      <c r="B33" s="49">
        <v>2</v>
      </c>
      <c r="C33" s="53">
        <f t="shared" si="7"/>
        <v>0.4</v>
      </c>
      <c r="D33" s="49">
        <v>13</v>
      </c>
      <c r="E33" s="53">
        <f t="shared" si="7"/>
        <v>0.5</v>
      </c>
      <c r="F33" s="55">
        <f>SUM(L33:L34)</f>
        <v>1327833</v>
      </c>
      <c r="G33" s="53">
        <f t="shared" si="7"/>
        <v>0.49374596549888</v>
      </c>
      <c r="I33" s="69">
        <v>3</v>
      </c>
      <c r="J33" s="107" t="s">
        <v>68</v>
      </c>
      <c r="K33" s="71">
        <v>8</v>
      </c>
      <c r="L33" s="72">
        <v>419807</v>
      </c>
      <c r="M33" s="71">
        <v>36665</v>
      </c>
      <c r="N33" s="73">
        <v>46935</v>
      </c>
    </row>
    <row r="34" spans="1:21">
      <c r="A34" s="49">
        <v>4</v>
      </c>
      <c r="B34" s="49">
        <v>0</v>
      </c>
      <c r="C34" s="53">
        <f t="shared" si="7"/>
        <v>0</v>
      </c>
      <c r="D34" s="49">
        <v>0</v>
      </c>
      <c r="E34" s="53">
        <f t="shared" si="7"/>
        <v>0</v>
      </c>
      <c r="F34" s="55">
        <v>0</v>
      </c>
      <c r="G34" s="53">
        <f t="shared" si="7"/>
        <v>0</v>
      </c>
      <c r="I34" s="69">
        <v>3</v>
      </c>
      <c r="J34" s="107" t="s">
        <v>69</v>
      </c>
      <c r="K34" s="71">
        <v>5</v>
      </c>
      <c r="L34" s="72">
        <v>908026</v>
      </c>
      <c r="M34" s="71">
        <v>57330</v>
      </c>
      <c r="N34" s="73">
        <v>44197</v>
      </c>
    </row>
    <row r="35" spans="1:21">
      <c r="A35" s="49" t="s">
        <v>5</v>
      </c>
      <c r="B35" s="49">
        <v>1</v>
      </c>
      <c r="C35" s="53">
        <f t="shared" si="7"/>
        <v>0.2</v>
      </c>
      <c r="D35" s="49">
        <v>5</v>
      </c>
      <c r="E35" s="53">
        <f t="shared" si="7"/>
        <v>0.19230769230769232</v>
      </c>
      <c r="F35" s="55">
        <f>L35</f>
        <v>674144</v>
      </c>
      <c r="G35" s="53">
        <f t="shared" si="7"/>
        <v>0.25067601133973699</v>
      </c>
      <c r="I35" s="69">
        <v>6</v>
      </c>
      <c r="J35" s="107" t="s">
        <v>70</v>
      </c>
      <c r="K35" s="71">
        <v>5</v>
      </c>
      <c r="L35" s="72">
        <v>674144</v>
      </c>
      <c r="M35" s="71">
        <v>57455</v>
      </c>
      <c r="N35" s="73">
        <v>44927</v>
      </c>
    </row>
    <row r="36" spans="1:21">
      <c r="A36" s="133" t="s">
        <v>8</v>
      </c>
      <c r="B36" s="133">
        <f t="shared" ref="B36:G36" si="8">SUM(B31:B35)</f>
        <v>5</v>
      </c>
      <c r="C36" s="134">
        <f t="shared" si="8"/>
        <v>1</v>
      </c>
      <c r="D36" s="133">
        <f t="shared" si="8"/>
        <v>26</v>
      </c>
      <c r="E36" s="134">
        <f t="shared" si="8"/>
        <v>1</v>
      </c>
      <c r="F36" s="135">
        <f t="shared" si="8"/>
        <v>2689304</v>
      </c>
      <c r="G36" s="134">
        <f t="shared" si="8"/>
        <v>1</v>
      </c>
      <c r="L36" s="83"/>
    </row>
    <row r="37" spans="1:21" ht="15.75" thickBot="1"/>
    <row r="38" spans="1:21" ht="45.75" customHeight="1" thickBot="1">
      <c r="A38" s="136" t="s">
        <v>71</v>
      </c>
      <c r="E38" s="59"/>
    </row>
    <row r="39" spans="1:21" ht="16.5" thickTop="1" thickBot="1">
      <c r="A39" s="61"/>
      <c r="E39" s="59"/>
    </row>
    <row r="40" spans="1:21" ht="45.75" customHeight="1" thickTop="1" thickBot="1">
      <c r="A40" s="137" t="s">
        <v>23</v>
      </c>
      <c r="E40" s="59"/>
      <c r="I40" s="138" t="s">
        <v>24</v>
      </c>
      <c r="O40" s="78"/>
      <c r="P40" s="79"/>
      <c r="Q40" s="80"/>
    </row>
    <row r="41" spans="1:21" ht="16.5" thickTop="1" thickBot="1">
      <c r="O41" s="78"/>
      <c r="P41" s="79"/>
      <c r="Q41" s="80"/>
    </row>
    <row r="42" spans="1:21" ht="45.75" customHeight="1" thickBot="1">
      <c r="A42" s="128" t="s">
        <v>18</v>
      </c>
      <c r="B42" s="129" t="s">
        <v>19</v>
      </c>
      <c r="C42" s="130" t="s">
        <v>1</v>
      </c>
      <c r="D42" s="129" t="s">
        <v>20</v>
      </c>
      <c r="E42" s="130" t="s">
        <v>1</v>
      </c>
      <c r="F42" s="131" t="s">
        <v>21</v>
      </c>
      <c r="G42" s="132" t="s">
        <v>1</v>
      </c>
      <c r="I42" s="139" t="s">
        <v>18</v>
      </c>
      <c r="J42" s="140" t="s">
        <v>25</v>
      </c>
      <c r="K42" s="140" t="s">
        <v>20</v>
      </c>
      <c r="L42" s="140" t="s">
        <v>21</v>
      </c>
      <c r="M42" s="140" t="s">
        <v>26</v>
      </c>
      <c r="N42" s="141" t="s">
        <v>27</v>
      </c>
      <c r="O42" s="78"/>
      <c r="P42" s="79"/>
      <c r="Q42" s="80"/>
    </row>
    <row r="43" spans="1:21" ht="15" customHeight="1" thickTop="1">
      <c r="A43" s="142">
        <v>1</v>
      </c>
      <c r="B43" s="50">
        <v>0</v>
      </c>
      <c r="C43" s="51">
        <v>0</v>
      </c>
      <c r="D43" s="50">
        <v>0</v>
      </c>
      <c r="E43" s="51">
        <v>0</v>
      </c>
      <c r="F43" s="68">
        <v>0</v>
      </c>
      <c r="G43" s="51">
        <v>0</v>
      </c>
      <c r="I43" s="69">
        <v>3</v>
      </c>
      <c r="J43" s="70" t="s">
        <v>72</v>
      </c>
      <c r="K43" s="71">
        <v>12</v>
      </c>
      <c r="L43" s="72">
        <v>1890990</v>
      </c>
      <c r="M43" s="71">
        <v>13101</v>
      </c>
      <c r="N43" s="73">
        <v>45809</v>
      </c>
      <c r="O43" s="78"/>
      <c r="P43" s="76"/>
      <c r="Q43" s="77"/>
      <c r="R43" s="75"/>
      <c r="S43" s="78"/>
      <c r="T43" s="79"/>
      <c r="U43" s="80"/>
    </row>
    <row r="44" spans="1:21" ht="15" customHeight="1">
      <c r="A44" s="49">
        <v>2</v>
      </c>
      <c r="B44" s="49">
        <v>0</v>
      </c>
      <c r="C44" s="53">
        <v>0</v>
      </c>
      <c r="D44" s="49">
        <v>0</v>
      </c>
      <c r="E44" s="53">
        <v>0</v>
      </c>
      <c r="F44" s="55">
        <v>0</v>
      </c>
      <c r="G44" s="53">
        <v>0</v>
      </c>
      <c r="I44" s="69">
        <v>3</v>
      </c>
      <c r="J44" s="70" t="s">
        <v>73</v>
      </c>
      <c r="K44" s="71">
        <v>12</v>
      </c>
      <c r="L44" s="72">
        <v>1861357</v>
      </c>
      <c r="M44" s="71">
        <v>13112</v>
      </c>
      <c r="N44" s="73">
        <v>45809</v>
      </c>
      <c r="O44" s="78"/>
      <c r="P44" s="76"/>
      <c r="Q44" s="77"/>
      <c r="R44" s="75"/>
      <c r="S44" s="78"/>
      <c r="T44" s="79"/>
      <c r="U44" s="80"/>
    </row>
    <row r="45" spans="1:21" ht="15" customHeight="1">
      <c r="A45" s="49">
        <v>3</v>
      </c>
      <c r="B45" s="49">
        <v>5</v>
      </c>
      <c r="C45" s="53">
        <f>B45/B$48</f>
        <v>0.625</v>
      </c>
      <c r="D45" s="49">
        <v>58</v>
      </c>
      <c r="E45" s="53">
        <f>D45/D$48</f>
        <v>0.65909090909090906</v>
      </c>
      <c r="F45" s="55">
        <f>SUM(L43:L47)</f>
        <v>8041809</v>
      </c>
      <c r="G45" s="53">
        <f>F45/F$48</f>
        <v>0.72062242395111198</v>
      </c>
      <c r="I45" s="69">
        <v>3</v>
      </c>
      <c r="J45" s="70" t="s">
        <v>74</v>
      </c>
      <c r="K45" s="71">
        <v>12</v>
      </c>
      <c r="L45" s="72">
        <v>1148012</v>
      </c>
      <c r="M45" s="71">
        <v>13134</v>
      </c>
      <c r="N45" s="73">
        <v>45809</v>
      </c>
      <c r="P45" s="76"/>
      <c r="Q45" s="77"/>
      <c r="R45" s="75"/>
      <c r="S45" s="78"/>
      <c r="T45" s="79"/>
      <c r="U45" s="80"/>
    </row>
    <row r="46" spans="1:21" ht="15" customHeight="1">
      <c r="A46" s="49">
        <v>4</v>
      </c>
      <c r="B46" s="49">
        <v>1</v>
      </c>
      <c r="C46" s="53">
        <f t="shared" ref="C46:C47" si="9">B46/B$48</f>
        <v>0.125</v>
      </c>
      <c r="D46" s="49">
        <v>12</v>
      </c>
      <c r="E46" s="53">
        <f t="shared" ref="E46:E47" si="10">D46/D$48</f>
        <v>0.13636363636363635</v>
      </c>
      <c r="F46" s="55">
        <f>L48</f>
        <v>2349238</v>
      </c>
      <c r="G46" s="53">
        <f t="shared" ref="G46:G47" si="11">F46/F$48</f>
        <v>0.21051402514012235</v>
      </c>
      <c r="I46" s="69">
        <v>3</v>
      </c>
      <c r="J46" s="70" t="s">
        <v>75</v>
      </c>
      <c r="K46" s="71">
        <v>12</v>
      </c>
      <c r="L46" s="72">
        <v>1536481</v>
      </c>
      <c r="M46" s="71">
        <v>13145</v>
      </c>
      <c r="N46" s="73">
        <v>45809</v>
      </c>
      <c r="P46" s="76"/>
      <c r="Q46" s="77"/>
      <c r="R46" s="75"/>
      <c r="S46" s="78"/>
      <c r="T46" s="79"/>
      <c r="U46" s="80"/>
    </row>
    <row r="47" spans="1:21" ht="15" customHeight="1">
      <c r="A47" s="49" t="s">
        <v>5</v>
      </c>
      <c r="B47" s="49">
        <v>2</v>
      </c>
      <c r="C47" s="53">
        <f t="shared" si="9"/>
        <v>0.25</v>
      </c>
      <c r="D47" s="49">
        <v>18</v>
      </c>
      <c r="E47" s="53">
        <f t="shared" si="10"/>
        <v>0.20454545454545456</v>
      </c>
      <c r="F47" s="55">
        <f>SUM(L49:L52)</f>
        <v>768485</v>
      </c>
      <c r="G47" s="53">
        <f t="shared" si="11"/>
        <v>6.8863550908765711E-2</v>
      </c>
      <c r="I47" s="69">
        <v>3</v>
      </c>
      <c r="J47" s="70" t="s">
        <v>76</v>
      </c>
      <c r="K47" s="71">
        <v>10</v>
      </c>
      <c r="L47" s="72">
        <v>1604969</v>
      </c>
      <c r="M47" s="71">
        <v>39712</v>
      </c>
      <c r="N47" s="73">
        <v>44958</v>
      </c>
      <c r="P47" s="76"/>
      <c r="Q47" s="77"/>
      <c r="R47" s="75"/>
      <c r="S47" s="78"/>
      <c r="T47" s="79"/>
      <c r="U47" s="80"/>
    </row>
    <row r="48" spans="1:21" ht="15" customHeight="1">
      <c r="A48" s="133" t="s">
        <v>8</v>
      </c>
      <c r="B48" s="133">
        <f>SUM(B43:B47)</f>
        <v>8</v>
      </c>
      <c r="C48" s="134">
        <f>SUM(C45:C47)</f>
        <v>1</v>
      </c>
      <c r="D48" s="133">
        <f>SUM(D43:D47)</f>
        <v>88</v>
      </c>
      <c r="E48" s="134">
        <f>SUM(E45:E47)</f>
        <v>1</v>
      </c>
      <c r="F48" s="135">
        <f>SUM(F45:F47)</f>
        <v>11159532</v>
      </c>
      <c r="G48" s="134">
        <f>SUM(G45:G47)</f>
        <v>1</v>
      </c>
      <c r="I48" s="69">
        <v>4</v>
      </c>
      <c r="J48" s="70" t="s">
        <v>77</v>
      </c>
      <c r="K48" s="71">
        <v>12</v>
      </c>
      <c r="L48" s="72">
        <v>2349238</v>
      </c>
      <c r="M48" s="71">
        <v>13123</v>
      </c>
      <c r="N48" s="73">
        <v>45809</v>
      </c>
      <c r="P48" s="76"/>
      <c r="Q48" s="77"/>
      <c r="R48" s="75"/>
      <c r="S48" s="78"/>
      <c r="T48" s="79"/>
      <c r="U48" s="80"/>
    </row>
    <row r="49" spans="1:21" ht="15" customHeight="1">
      <c r="I49" s="69">
        <v>5</v>
      </c>
      <c r="J49" s="70" t="s">
        <v>78</v>
      </c>
      <c r="K49" s="71">
        <v>6</v>
      </c>
      <c r="L49" s="72">
        <v>204101</v>
      </c>
      <c r="M49" s="71">
        <v>40714</v>
      </c>
      <c r="N49" s="73">
        <v>46447</v>
      </c>
      <c r="P49" s="76"/>
      <c r="Q49" s="77"/>
      <c r="R49" s="75"/>
      <c r="S49" s="78"/>
      <c r="T49" s="79"/>
      <c r="U49" s="80"/>
    </row>
    <row r="50" spans="1:21" ht="15" customHeight="1">
      <c r="I50" s="106">
        <v>6</v>
      </c>
      <c r="J50" s="107" t="s">
        <v>79</v>
      </c>
      <c r="K50" s="88">
        <v>12</v>
      </c>
      <c r="L50" s="87">
        <v>564384</v>
      </c>
      <c r="M50" s="71">
        <v>13031</v>
      </c>
      <c r="N50" s="89">
        <v>44166</v>
      </c>
      <c r="P50" s="76"/>
      <c r="Q50" s="77"/>
      <c r="R50" s="75"/>
      <c r="S50" s="78"/>
      <c r="T50" s="79"/>
      <c r="U50" s="80"/>
    </row>
    <row r="51" spans="1:21" ht="15" customHeight="1" thickBot="1">
      <c r="I51" s="144"/>
      <c r="J51" s="75"/>
      <c r="K51" s="76"/>
      <c r="L51" s="78"/>
      <c r="M51" s="145"/>
      <c r="N51" s="77"/>
      <c r="P51" s="76"/>
      <c r="Q51" s="77"/>
      <c r="R51" s="75"/>
      <c r="S51" s="78"/>
      <c r="T51" s="79"/>
      <c r="U51" s="80"/>
    </row>
    <row r="52" spans="1:21" ht="45.75" customHeight="1" thickBot="1">
      <c r="A52" s="136" t="s">
        <v>80</v>
      </c>
      <c r="E52" s="59"/>
      <c r="P52" s="76"/>
      <c r="Q52" s="77"/>
      <c r="R52" s="75"/>
      <c r="S52" s="78"/>
      <c r="T52" s="79"/>
      <c r="U52" s="80"/>
    </row>
    <row r="53" spans="1:21" ht="16.5" thickTop="1" thickBot="1">
      <c r="A53" s="61"/>
      <c r="E53" s="59"/>
    </row>
    <row r="54" spans="1:21" ht="45.75" customHeight="1" thickTop="1" thickBot="1">
      <c r="A54" s="137" t="s">
        <v>23</v>
      </c>
      <c r="E54" s="59"/>
      <c r="I54" s="138" t="s">
        <v>24</v>
      </c>
    </row>
    <row r="55" spans="1:21" ht="16.5" thickTop="1" thickBot="1"/>
    <row r="56" spans="1:21" ht="45.75" customHeight="1" thickBot="1">
      <c r="A56" s="128" t="s">
        <v>18</v>
      </c>
      <c r="B56" s="129" t="s">
        <v>19</v>
      </c>
      <c r="C56" s="130" t="s">
        <v>1</v>
      </c>
      <c r="D56" s="129" t="s">
        <v>20</v>
      </c>
      <c r="E56" s="130" t="s">
        <v>1</v>
      </c>
      <c r="F56" s="131" t="s">
        <v>21</v>
      </c>
      <c r="G56" s="132" t="s">
        <v>1</v>
      </c>
      <c r="I56" s="139" t="s">
        <v>18</v>
      </c>
      <c r="J56" s="140" t="s">
        <v>25</v>
      </c>
      <c r="K56" s="140" t="s">
        <v>20</v>
      </c>
      <c r="L56" s="140" t="s">
        <v>21</v>
      </c>
      <c r="M56" s="140" t="s">
        <v>26</v>
      </c>
      <c r="N56" s="141" t="s">
        <v>27</v>
      </c>
      <c r="O56" s="78"/>
      <c r="P56" s="79"/>
      <c r="Q56" s="80"/>
    </row>
    <row r="57" spans="1:21" ht="15.75" thickTop="1">
      <c r="A57" s="142">
        <v>1</v>
      </c>
      <c r="B57" s="50">
        <v>1</v>
      </c>
      <c r="C57" s="51">
        <f>B57/B$62</f>
        <v>0.5</v>
      </c>
      <c r="D57" s="50">
        <v>10</v>
      </c>
      <c r="E57" s="51">
        <f>D57/D$62</f>
        <v>0.47619047619047616</v>
      </c>
      <c r="F57" s="68">
        <f>L57</f>
        <v>632378</v>
      </c>
      <c r="G57" s="51">
        <f>F57/F$62</f>
        <v>0.48714347891398047</v>
      </c>
      <c r="I57" s="84">
        <v>1</v>
      </c>
      <c r="J57" s="107" t="s">
        <v>81</v>
      </c>
      <c r="K57" s="86">
        <v>10</v>
      </c>
      <c r="L57" s="87">
        <v>632378</v>
      </c>
      <c r="M57" s="88">
        <v>26611</v>
      </c>
      <c r="N57" s="89">
        <v>43040</v>
      </c>
      <c r="O57" s="78"/>
      <c r="P57" s="79"/>
      <c r="Q57" s="80"/>
    </row>
    <row r="58" spans="1:21" ht="15" customHeight="1">
      <c r="A58" s="49">
        <v>2</v>
      </c>
      <c r="B58" s="49">
        <v>0</v>
      </c>
      <c r="C58" s="53">
        <f t="shared" ref="C58:C61" si="12">B58/B$62</f>
        <v>0</v>
      </c>
      <c r="D58" s="49">
        <v>0</v>
      </c>
      <c r="E58" s="53">
        <f t="shared" ref="E58:E61" si="13">D58/D$62</f>
        <v>0</v>
      </c>
      <c r="F58" s="55">
        <v>0</v>
      </c>
      <c r="G58" s="53">
        <f t="shared" ref="G58:G61" si="14">F58/F$62</f>
        <v>0</v>
      </c>
      <c r="I58" s="84">
        <v>3</v>
      </c>
      <c r="J58" s="107" t="s">
        <v>82</v>
      </c>
      <c r="K58" s="86">
        <v>11</v>
      </c>
      <c r="L58" s="87">
        <v>665757</v>
      </c>
      <c r="M58" s="88">
        <v>26596</v>
      </c>
      <c r="N58" s="89">
        <v>44320</v>
      </c>
      <c r="O58" s="78"/>
      <c r="P58" s="79"/>
      <c r="Q58" s="80"/>
    </row>
    <row r="59" spans="1:21">
      <c r="A59" s="49">
        <v>3</v>
      </c>
      <c r="B59" s="49">
        <v>1</v>
      </c>
      <c r="C59" s="53">
        <f t="shared" si="12"/>
        <v>0.5</v>
      </c>
      <c r="D59" s="49">
        <v>11</v>
      </c>
      <c r="E59" s="53">
        <f t="shared" si="13"/>
        <v>0.52380952380952384</v>
      </c>
      <c r="F59" s="55">
        <f>L58</f>
        <v>665757</v>
      </c>
      <c r="G59" s="53">
        <f t="shared" si="14"/>
        <v>0.51285652108601953</v>
      </c>
      <c r="I59" s="74"/>
      <c r="J59" s="75"/>
      <c r="K59" s="75"/>
      <c r="L59" s="76"/>
      <c r="M59" s="77"/>
      <c r="N59" s="75"/>
      <c r="O59" s="78"/>
      <c r="P59" s="79"/>
      <c r="Q59" s="80"/>
    </row>
    <row r="60" spans="1:21">
      <c r="A60" s="49">
        <v>4</v>
      </c>
      <c r="B60" s="49">
        <v>0</v>
      </c>
      <c r="C60" s="53">
        <f t="shared" si="12"/>
        <v>0</v>
      </c>
      <c r="D60" s="49">
        <v>0</v>
      </c>
      <c r="E60" s="53">
        <f t="shared" si="13"/>
        <v>0</v>
      </c>
      <c r="F60" s="55">
        <v>0</v>
      </c>
      <c r="G60" s="53">
        <f t="shared" si="14"/>
        <v>0</v>
      </c>
      <c r="I60" s="74"/>
      <c r="J60" s="75"/>
      <c r="K60" s="75"/>
      <c r="L60" s="76"/>
      <c r="M60" s="77"/>
      <c r="N60" s="75"/>
      <c r="O60" s="78"/>
      <c r="P60" s="79"/>
      <c r="Q60" s="80"/>
    </row>
    <row r="61" spans="1:21">
      <c r="A61" s="49" t="s">
        <v>5</v>
      </c>
      <c r="B61" s="49">
        <v>0</v>
      </c>
      <c r="C61" s="53">
        <f t="shared" si="12"/>
        <v>0</v>
      </c>
      <c r="D61" s="49">
        <v>0</v>
      </c>
      <c r="E61" s="53">
        <f t="shared" si="13"/>
        <v>0</v>
      </c>
      <c r="F61" s="55">
        <v>0</v>
      </c>
      <c r="G61" s="53">
        <f t="shared" si="14"/>
        <v>0</v>
      </c>
      <c r="I61" s="74"/>
      <c r="J61" s="75"/>
      <c r="K61" s="75"/>
      <c r="L61" s="76"/>
      <c r="M61" s="77"/>
      <c r="N61" s="75"/>
      <c r="O61" s="78"/>
      <c r="P61" s="79"/>
      <c r="Q61" s="80"/>
    </row>
    <row r="62" spans="1:21">
      <c r="A62" s="133" t="s">
        <v>8</v>
      </c>
      <c r="B62" s="133">
        <f t="shared" ref="B62:G62" si="15">SUM(B57:B61)</f>
        <v>2</v>
      </c>
      <c r="C62" s="134">
        <f t="shared" si="15"/>
        <v>1</v>
      </c>
      <c r="D62" s="133">
        <f t="shared" si="15"/>
        <v>21</v>
      </c>
      <c r="E62" s="134">
        <f t="shared" si="15"/>
        <v>1</v>
      </c>
      <c r="F62" s="135">
        <f t="shared" si="15"/>
        <v>1298135</v>
      </c>
      <c r="G62" s="134">
        <f t="shared" si="15"/>
        <v>1</v>
      </c>
      <c r="I62" s="74"/>
      <c r="J62" s="75"/>
      <c r="K62" s="75"/>
      <c r="L62" s="76"/>
      <c r="M62" s="77"/>
      <c r="N62" s="75"/>
      <c r="O62" s="78"/>
      <c r="P62" s="79"/>
      <c r="Q62" s="80"/>
    </row>
    <row r="63" spans="1:21" ht="15.75" thickBot="1">
      <c r="I63" s="74"/>
      <c r="J63" s="75"/>
      <c r="K63" s="75"/>
      <c r="L63" s="76"/>
      <c r="M63" s="77"/>
      <c r="N63" s="75"/>
      <c r="O63" s="78"/>
      <c r="P63" s="79"/>
      <c r="Q63" s="80"/>
    </row>
    <row r="64" spans="1:21" ht="45.75" customHeight="1" thickBot="1">
      <c r="A64" s="136" t="s">
        <v>83</v>
      </c>
      <c r="E64" s="59"/>
    </row>
    <row r="65" spans="1:14" ht="16.5" thickTop="1" thickBot="1">
      <c r="A65" s="61"/>
      <c r="E65" s="59"/>
    </row>
    <row r="66" spans="1:14" ht="45.75" customHeight="1" thickTop="1" thickBot="1">
      <c r="A66" s="137" t="s">
        <v>23</v>
      </c>
      <c r="E66" s="59"/>
      <c r="I66" s="138" t="s">
        <v>24</v>
      </c>
    </row>
    <row r="67" spans="1:14" ht="16.5" thickTop="1" thickBot="1"/>
    <row r="68" spans="1:14" ht="45.75" customHeight="1" thickBot="1">
      <c r="A68" s="128" t="s">
        <v>18</v>
      </c>
      <c r="B68" s="129" t="s">
        <v>19</v>
      </c>
      <c r="C68" s="130" t="s">
        <v>1</v>
      </c>
      <c r="D68" s="129" t="s">
        <v>20</v>
      </c>
      <c r="E68" s="130" t="s">
        <v>1</v>
      </c>
      <c r="F68" s="131" t="s">
        <v>21</v>
      </c>
      <c r="G68" s="132" t="s">
        <v>1</v>
      </c>
      <c r="I68" s="139" t="s">
        <v>18</v>
      </c>
      <c r="J68" s="140" t="s">
        <v>25</v>
      </c>
      <c r="K68" s="140" t="s">
        <v>20</v>
      </c>
      <c r="L68" s="140" t="s">
        <v>21</v>
      </c>
      <c r="M68" s="140" t="s">
        <v>26</v>
      </c>
      <c r="N68" s="141" t="s">
        <v>27</v>
      </c>
    </row>
    <row r="69" spans="1:14" ht="15.75" thickTop="1">
      <c r="A69" s="142">
        <v>1</v>
      </c>
      <c r="B69" s="50">
        <v>2</v>
      </c>
      <c r="C69" s="51">
        <f>B69/B$74</f>
        <v>0.33333333333333331</v>
      </c>
      <c r="D69" s="50">
        <v>24</v>
      </c>
      <c r="E69" s="51">
        <f>D69/D$74</f>
        <v>0.30379746835443039</v>
      </c>
      <c r="F69" s="68">
        <f>SUM(L69:L70)</f>
        <v>1463146</v>
      </c>
      <c r="G69" s="51">
        <f>F69/F$74</f>
        <v>0.20120795235299052</v>
      </c>
      <c r="I69" s="69">
        <v>1</v>
      </c>
      <c r="J69" s="70" t="s">
        <v>84</v>
      </c>
      <c r="K69" s="71">
        <v>13</v>
      </c>
      <c r="L69" s="72">
        <v>773052</v>
      </c>
      <c r="M69" s="71">
        <v>8190</v>
      </c>
      <c r="N69" s="73">
        <v>42675</v>
      </c>
    </row>
    <row r="70" spans="1:14">
      <c r="A70" s="49">
        <v>2</v>
      </c>
      <c r="B70" s="49">
        <v>1</v>
      </c>
      <c r="C70" s="53">
        <f>B70/B$74</f>
        <v>0.16666666666666666</v>
      </c>
      <c r="D70" s="49">
        <v>10</v>
      </c>
      <c r="E70" s="53">
        <f>D70/D$74</f>
        <v>0.12658227848101267</v>
      </c>
      <c r="F70" s="55">
        <f>L71</f>
        <v>689886</v>
      </c>
      <c r="G70" s="53">
        <f>F70/F$74</f>
        <v>9.4871290641532158E-2</v>
      </c>
      <c r="I70" s="69">
        <v>1</v>
      </c>
      <c r="J70" s="70" t="s">
        <v>85</v>
      </c>
      <c r="K70" s="71">
        <v>11</v>
      </c>
      <c r="L70" s="72">
        <v>690094</v>
      </c>
      <c r="M70" s="71">
        <v>26681</v>
      </c>
      <c r="N70" s="73">
        <v>42675</v>
      </c>
    </row>
    <row r="71" spans="1:14">
      <c r="A71" s="49">
        <v>3</v>
      </c>
      <c r="B71" s="49">
        <v>0</v>
      </c>
      <c r="C71" s="53">
        <f>B71/B$74</f>
        <v>0</v>
      </c>
      <c r="D71" s="49">
        <v>0</v>
      </c>
      <c r="E71" s="53">
        <f>D71/D$74</f>
        <v>0</v>
      </c>
      <c r="F71" s="55">
        <v>0</v>
      </c>
      <c r="G71" s="53">
        <f>F71/F$74</f>
        <v>0</v>
      </c>
      <c r="I71" s="69">
        <v>2</v>
      </c>
      <c r="J71" s="70" t="s">
        <v>86</v>
      </c>
      <c r="K71" s="71">
        <v>10</v>
      </c>
      <c r="L71" s="72">
        <v>689886</v>
      </c>
      <c r="M71" s="71">
        <v>38006</v>
      </c>
      <c r="N71" s="73">
        <v>45231</v>
      </c>
    </row>
    <row r="72" spans="1:14" ht="15" customHeight="1">
      <c r="A72" s="49">
        <v>4</v>
      </c>
      <c r="B72" s="49">
        <v>1</v>
      </c>
      <c r="C72" s="53">
        <f>B72/B$74</f>
        <v>0.16666666666666666</v>
      </c>
      <c r="D72" s="49">
        <v>10</v>
      </c>
      <c r="E72" s="53">
        <f>D72/D$74</f>
        <v>0.12658227848101267</v>
      </c>
      <c r="F72" s="55">
        <f>L72</f>
        <v>1402433</v>
      </c>
      <c r="G72" s="53">
        <f>F72/F$74</f>
        <v>0.19285886182394754</v>
      </c>
      <c r="I72" s="69">
        <v>4</v>
      </c>
      <c r="J72" s="70" t="s">
        <v>87</v>
      </c>
      <c r="K72" s="71">
        <v>10</v>
      </c>
      <c r="L72" s="72">
        <v>1402433</v>
      </c>
      <c r="M72" s="71">
        <v>81874</v>
      </c>
      <c r="N72" s="73">
        <v>45627</v>
      </c>
    </row>
    <row r="73" spans="1:14">
      <c r="A73" s="49" t="s">
        <v>5</v>
      </c>
      <c r="B73" s="49">
        <v>2</v>
      </c>
      <c r="C73" s="53">
        <f>B73/B$74</f>
        <v>0.33333333333333331</v>
      </c>
      <c r="D73" s="49">
        <v>35</v>
      </c>
      <c r="E73" s="53">
        <f>D73/D$74</f>
        <v>0.44303797468354428</v>
      </c>
      <c r="F73" s="55">
        <f>SUM(L73:L74)</f>
        <v>3716345</v>
      </c>
      <c r="G73" s="53">
        <f>F73/F$74</f>
        <v>0.51106189518152978</v>
      </c>
      <c r="I73" s="69">
        <v>5</v>
      </c>
      <c r="J73" s="70" t="s">
        <v>88</v>
      </c>
      <c r="K73" s="71">
        <v>20</v>
      </c>
      <c r="L73" s="72">
        <v>1918389</v>
      </c>
      <c r="M73" s="71">
        <v>8175</v>
      </c>
      <c r="N73" s="73">
        <v>42309</v>
      </c>
    </row>
    <row r="74" spans="1:14">
      <c r="A74" s="133" t="s">
        <v>8</v>
      </c>
      <c r="B74" s="133">
        <f t="shared" ref="B74:G74" si="16">SUM(B69:B73)</f>
        <v>6</v>
      </c>
      <c r="C74" s="134">
        <f t="shared" si="16"/>
        <v>1</v>
      </c>
      <c r="D74" s="133">
        <f t="shared" si="16"/>
        <v>79</v>
      </c>
      <c r="E74" s="134">
        <f t="shared" si="16"/>
        <v>1</v>
      </c>
      <c r="F74" s="135">
        <f t="shared" si="16"/>
        <v>7271810</v>
      </c>
      <c r="G74" s="134">
        <f t="shared" si="16"/>
        <v>1</v>
      </c>
      <c r="I74" s="69">
        <v>5</v>
      </c>
      <c r="J74" s="70" t="s">
        <v>89</v>
      </c>
      <c r="K74" s="71">
        <v>15</v>
      </c>
      <c r="L74" s="72">
        <v>1797956</v>
      </c>
      <c r="M74" s="71">
        <v>8223</v>
      </c>
      <c r="N74" s="73">
        <v>47849</v>
      </c>
    </row>
    <row r="75" spans="1:14" ht="15.75" thickBot="1">
      <c r="A75" s="7"/>
      <c r="C75" s="59"/>
      <c r="E75" s="59"/>
      <c r="F75" s="81"/>
      <c r="G75" s="59"/>
      <c r="I75" s="146"/>
      <c r="J75" s="147"/>
      <c r="K75" s="145"/>
      <c r="L75" s="148"/>
      <c r="M75" s="145"/>
      <c r="N75" s="149"/>
    </row>
    <row r="76" spans="1:14" ht="45.75" customHeight="1" thickBot="1">
      <c r="A76" s="136" t="s">
        <v>90</v>
      </c>
      <c r="E76" s="59"/>
    </row>
    <row r="77" spans="1:14" ht="16.5" thickTop="1" thickBot="1">
      <c r="A77" s="61"/>
      <c r="E77" s="59"/>
    </row>
    <row r="78" spans="1:14" ht="45.75" customHeight="1" thickTop="1" thickBot="1">
      <c r="A78" s="137" t="s">
        <v>23</v>
      </c>
      <c r="E78" s="59"/>
      <c r="I78" s="138" t="s">
        <v>24</v>
      </c>
    </row>
    <row r="79" spans="1:14" ht="16.5" thickTop="1" thickBot="1"/>
    <row r="80" spans="1:14" ht="45.75" customHeight="1" thickBot="1">
      <c r="A80" s="128" t="s">
        <v>18</v>
      </c>
      <c r="B80" s="129" t="s">
        <v>19</v>
      </c>
      <c r="C80" s="130" t="s">
        <v>1</v>
      </c>
      <c r="D80" s="129" t="s">
        <v>20</v>
      </c>
      <c r="E80" s="130" t="s">
        <v>1</v>
      </c>
      <c r="F80" s="131" t="s">
        <v>21</v>
      </c>
      <c r="G80" s="132" t="s">
        <v>1</v>
      </c>
      <c r="I80" s="139" t="s">
        <v>18</v>
      </c>
      <c r="J80" s="140" t="s">
        <v>25</v>
      </c>
      <c r="K80" s="140" t="s">
        <v>20</v>
      </c>
      <c r="L80" s="140" t="s">
        <v>21</v>
      </c>
      <c r="M80" s="140" t="s">
        <v>26</v>
      </c>
      <c r="N80" s="141" t="s">
        <v>27</v>
      </c>
    </row>
    <row r="81" spans="1:17" ht="15.75" thickTop="1">
      <c r="A81" s="142">
        <v>1</v>
      </c>
      <c r="B81" s="50">
        <v>1</v>
      </c>
      <c r="C81" s="51">
        <f>B81/B$86</f>
        <v>0.33333333333333331</v>
      </c>
      <c r="D81" s="50">
        <v>40</v>
      </c>
      <c r="E81" s="51">
        <f>D81/D$86</f>
        <v>0.64516129032258063</v>
      </c>
      <c r="F81" s="68">
        <f>L81</f>
        <v>6984270</v>
      </c>
      <c r="G81" s="51">
        <f>F81/F$86</f>
        <v>0.73710021589742547</v>
      </c>
      <c r="I81" s="69">
        <v>1</v>
      </c>
      <c r="J81" s="70" t="s">
        <v>91</v>
      </c>
      <c r="K81" s="71">
        <v>40</v>
      </c>
      <c r="L81" s="72">
        <v>6984270</v>
      </c>
      <c r="M81" s="71">
        <v>8120</v>
      </c>
      <c r="N81" s="73">
        <v>46296</v>
      </c>
    </row>
    <row r="82" spans="1:17">
      <c r="A82" s="49">
        <v>2</v>
      </c>
      <c r="B82" s="49">
        <v>1</v>
      </c>
      <c r="C82" s="53">
        <f t="shared" ref="C82:C85" si="17">B82/B$86</f>
        <v>0.33333333333333331</v>
      </c>
      <c r="D82" s="49">
        <v>12</v>
      </c>
      <c r="E82" s="53">
        <f t="shared" ref="E82:E85" si="18">D82/D$86</f>
        <v>0.19354838709677419</v>
      </c>
      <c r="F82" s="55">
        <f>L82</f>
        <v>1250885</v>
      </c>
      <c r="G82" s="53">
        <f t="shared" ref="G82:G85" si="19">F82/F$86</f>
        <v>0.13201488538714154</v>
      </c>
      <c r="I82" s="69">
        <v>2</v>
      </c>
      <c r="J82" s="70" t="s">
        <v>92</v>
      </c>
      <c r="K82" s="71">
        <v>12</v>
      </c>
      <c r="L82" s="72">
        <v>1250885</v>
      </c>
      <c r="M82" s="71">
        <v>44402</v>
      </c>
      <c r="N82" s="73">
        <v>46235</v>
      </c>
      <c r="O82" s="78"/>
      <c r="P82" s="79"/>
      <c r="Q82" s="80"/>
    </row>
    <row r="83" spans="1:17">
      <c r="A83" s="49">
        <v>3</v>
      </c>
      <c r="B83" s="49">
        <v>0</v>
      </c>
      <c r="C83" s="53">
        <f t="shared" si="17"/>
        <v>0</v>
      </c>
      <c r="D83" s="49">
        <v>0</v>
      </c>
      <c r="E83" s="53">
        <f t="shared" si="18"/>
        <v>0</v>
      </c>
      <c r="F83" s="55">
        <v>0</v>
      </c>
      <c r="G83" s="53">
        <f t="shared" si="19"/>
        <v>0</v>
      </c>
      <c r="I83" s="69">
        <v>4</v>
      </c>
      <c r="J83" s="70" t="s">
        <v>93</v>
      </c>
      <c r="K83" s="71">
        <v>10</v>
      </c>
      <c r="L83" s="72">
        <v>1240178</v>
      </c>
      <c r="M83" s="71">
        <v>8234</v>
      </c>
      <c r="N83" s="73">
        <v>44562</v>
      </c>
      <c r="O83" s="78"/>
      <c r="P83" s="79"/>
      <c r="Q83" s="80"/>
    </row>
    <row r="84" spans="1:17">
      <c r="A84" s="49">
        <v>4</v>
      </c>
      <c r="B84" s="49">
        <v>1</v>
      </c>
      <c r="C84" s="53">
        <f t="shared" si="17"/>
        <v>0.33333333333333331</v>
      </c>
      <c r="D84" s="49">
        <v>10</v>
      </c>
      <c r="E84" s="53">
        <f t="shared" si="18"/>
        <v>0.16129032258064516</v>
      </c>
      <c r="F84" s="55">
        <f>L83</f>
        <v>1240178</v>
      </c>
      <c r="G84" s="53">
        <f t="shared" si="19"/>
        <v>0.13088489871543302</v>
      </c>
      <c r="I84" s="74"/>
      <c r="J84" s="75"/>
      <c r="K84" s="75"/>
      <c r="L84" s="76"/>
      <c r="M84" s="77"/>
      <c r="N84" s="75"/>
      <c r="O84" s="78"/>
      <c r="P84" s="79"/>
      <c r="Q84" s="80"/>
    </row>
    <row r="85" spans="1:17">
      <c r="A85" s="49" t="s">
        <v>5</v>
      </c>
      <c r="B85" s="49">
        <v>0</v>
      </c>
      <c r="C85" s="53">
        <f t="shared" si="17"/>
        <v>0</v>
      </c>
      <c r="D85" s="49">
        <v>0</v>
      </c>
      <c r="E85" s="53">
        <f t="shared" si="18"/>
        <v>0</v>
      </c>
      <c r="F85" s="55">
        <v>0</v>
      </c>
      <c r="G85" s="53">
        <f t="shared" si="19"/>
        <v>0</v>
      </c>
      <c r="I85" s="74"/>
      <c r="J85" s="75"/>
      <c r="K85" s="75"/>
      <c r="L85" s="76"/>
      <c r="M85" s="77"/>
      <c r="N85" s="75"/>
      <c r="O85" s="78"/>
      <c r="P85" s="79"/>
      <c r="Q85" s="80"/>
    </row>
    <row r="86" spans="1:17">
      <c r="A86" s="133" t="s">
        <v>8</v>
      </c>
      <c r="B86" s="133">
        <f t="shared" ref="B86:G86" si="20">SUM(B81:B85)</f>
        <v>3</v>
      </c>
      <c r="C86" s="134">
        <f t="shared" si="20"/>
        <v>1</v>
      </c>
      <c r="D86" s="133">
        <f t="shared" si="20"/>
        <v>62</v>
      </c>
      <c r="E86" s="134">
        <f t="shared" si="20"/>
        <v>0.99999999999999989</v>
      </c>
      <c r="F86" s="135">
        <f t="shared" si="20"/>
        <v>9475333</v>
      </c>
      <c r="G86" s="134">
        <f t="shared" si="20"/>
        <v>1</v>
      </c>
      <c r="I86" s="74"/>
      <c r="J86" s="75"/>
      <c r="K86" s="75"/>
      <c r="L86" s="76"/>
      <c r="M86" s="77"/>
      <c r="N86" s="75"/>
      <c r="O86" s="78"/>
      <c r="P86" s="79"/>
      <c r="Q86" s="80"/>
    </row>
    <row r="87" spans="1:17" ht="15.75" thickBot="1">
      <c r="I87" s="74"/>
      <c r="J87" s="75"/>
      <c r="K87" s="75"/>
      <c r="L87" s="76"/>
      <c r="M87" s="77"/>
      <c r="N87" s="75"/>
      <c r="O87" s="78"/>
      <c r="P87" s="79"/>
      <c r="Q87" s="80"/>
    </row>
    <row r="88" spans="1:17" ht="45.75" customHeight="1" thickBot="1">
      <c r="A88" s="136" t="s">
        <v>94</v>
      </c>
      <c r="E88" s="59"/>
    </row>
    <row r="89" spans="1:17" ht="16.5" thickTop="1" thickBot="1">
      <c r="A89" s="61"/>
      <c r="E89" s="59"/>
    </row>
    <row r="90" spans="1:17" ht="45.75" customHeight="1" thickTop="1" thickBot="1">
      <c r="A90" s="137" t="s">
        <v>23</v>
      </c>
      <c r="E90" s="59"/>
      <c r="I90" s="138" t="s">
        <v>24</v>
      </c>
    </row>
    <row r="91" spans="1:17" ht="16.5" thickTop="1" thickBot="1"/>
    <row r="92" spans="1:17" ht="45.75" customHeight="1" thickBot="1">
      <c r="A92" s="128" t="s">
        <v>18</v>
      </c>
      <c r="B92" s="129" t="s">
        <v>19</v>
      </c>
      <c r="C92" s="130" t="s">
        <v>1</v>
      </c>
      <c r="D92" s="129" t="s">
        <v>20</v>
      </c>
      <c r="E92" s="130" t="s">
        <v>1</v>
      </c>
      <c r="F92" s="131" t="s">
        <v>21</v>
      </c>
      <c r="G92" s="132" t="s">
        <v>1</v>
      </c>
      <c r="I92" s="139" t="s">
        <v>18</v>
      </c>
      <c r="J92" s="140" t="s">
        <v>25</v>
      </c>
      <c r="K92" s="140" t="s">
        <v>20</v>
      </c>
      <c r="L92" s="140" t="s">
        <v>21</v>
      </c>
      <c r="M92" s="140" t="s">
        <v>26</v>
      </c>
      <c r="N92" s="141" t="s">
        <v>27</v>
      </c>
    </row>
    <row r="93" spans="1:17" ht="15.75" thickTop="1">
      <c r="A93" s="142">
        <v>1</v>
      </c>
      <c r="B93" s="50">
        <v>0</v>
      </c>
      <c r="C93" s="51">
        <v>0</v>
      </c>
      <c r="D93" s="50">
        <v>0</v>
      </c>
      <c r="E93" s="51">
        <v>0</v>
      </c>
      <c r="F93" s="68">
        <v>0</v>
      </c>
      <c r="G93" s="51">
        <v>0</v>
      </c>
      <c r="H93" s="74"/>
      <c r="I93" s="69">
        <v>3</v>
      </c>
      <c r="J93" s="70" t="s">
        <v>95</v>
      </c>
      <c r="K93" s="150">
        <v>11</v>
      </c>
      <c r="L93" s="72">
        <v>985373</v>
      </c>
      <c r="M93" s="71">
        <v>8116</v>
      </c>
      <c r="N93" s="73">
        <v>48030</v>
      </c>
      <c r="O93" s="79"/>
      <c r="P93" s="80"/>
    </row>
    <row r="94" spans="1:17">
      <c r="A94" s="49">
        <v>2</v>
      </c>
      <c r="B94" s="49">
        <v>0</v>
      </c>
      <c r="C94" s="53">
        <v>0</v>
      </c>
      <c r="D94" s="49">
        <v>0</v>
      </c>
      <c r="E94" s="53">
        <v>0</v>
      </c>
      <c r="F94" s="55">
        <v>0</v>
      </c>
      <c r="G94" s="53">
        <v>0</v>
      </c>
      <c r="H94" s="74"/>
      <c r="I94" s="69">
        <v>3</v>
      </c>
      <c r="J94" s="70" t="s">
        <v>96</v>
      </c>
      <c r="K94" s="150">
        <v>25</v>
      </c>
      <c r="L94" s="72">
        <v>2025477</v>
      </c>
      <c r="M94" s="71">
        <v>8293</v>
      </c>
      <c r="N94" s="73">
        <v>46569</v>
      </c>
      <c r="O94" s="79"/>
      <c r="P94" s="80"/>
    </row>
    <row r="95" spans="1:17">
      <c r="A95" s="49">
        <v>3</v>
      </c>
      <c r="B95" s="49">
        <v>3</v>
      </c>
      <c r="C95" s="53">
        <f>B95/B$98</f>
        <v>0.25</v>
      </c>
      <c r="D95" s="49">
        <f>SUM(K93:K95)</f>
        <v>61</v>
      </c>
      <c r="E95" s="53">
        <f>D95/D$98</f>
        <v>0.41216216216216217</v>
      </c>
      <c r="F95" s="55">
        <f>SUM(L93:L95)</f>
        <v>4846141</v>
      </c>
      <c r="G95" s="53">
        <f>F95/F$98</f>
        <v>0.30038027432983089</v>
      </c>
      <c r="H95" s="74"/>
      <c r="I95" s="69">
        <v>3</v>
      </c>
      <c r="J95" s="70" t="s">
        <v>97</v>
      </c>
      <c r="K95" s="150">
        <v>25</v>
      </c>
      <c r="L95" s="72">
        <v>1835291</v>
      </c>
      <c r="M95" s="71">
        <v>8330</v>
      </c>
      <c r="N95" s="73">
        <v>46569</v>
      </c>
      <c r="O95" s="79"/>
      <c r="P95" s="80"/>
    </row>
    <row r="96" spans="1:17">
      <c r="A96" s="49">
        <v>4</v>
      </c>
      <c r="B96" s="49">
        <v>9</v>
      </c>
      <c r="C96" s="53">
        <f t="shared" ref="C96:C97" si="21">B96/B$98</f>
        <v>0.75</v>
      </c>
      <c r="D96" s="116">
        <f>SUM(K96:K104)</f>
        <v>87</v>
      </c>
      <c r="E96" s="53">
        <f t="shared" ref="E96:E97" si="22">D96/D$98</f>
        <v>0.58783783783783783</v>
      </c>
      <c r="F96" s="55">
        <f>SUM(L96:L104)</f>
        <v>11287212</v>
      </c>
      <c r="G96" s="53">
        <f t="shared" ref="G96:G97" si="23">F96/F$98</f>
        <v>0.69961972567016917</v>
      </c>
      <c r="I96" s="69">
        <v>4</v>
      </c>
      <c r="J96" s="70" t="s">
        <v>98</v>
      </c>
      <c r="K96" s="150">
        <v>6</v>
      </c>
      <c r="L96" s="72">
        <v>856705</v>
      </c>
      <c r="M96" s="71">
        <v>8245</v>
      </c>
      <c r="N96" s="73">
        <v>45444</v>
      </c>
    </row>
    <row r="97" spans="1:15">
      <c r="A97" s="49" t="s">
        <v>5</v>
      </c>
      <c r="B97" s="49">
        <v>0</v>
      </c>
      <c r="C97" s="53">
        <f t="shared" si="21"/>
        <v>0</v>
      </c>
      <c r="D97" s="49">
        <v>0</v>
      </c>
      <c r="E97" s="53">
        <f t="shared" si="22"/>
        <v>0</v>
      </c>
      <c r="F97" s="55">
        <v>0</v>
      </c>
      <c r="G97" s="53">
        <f t="shared" si="23"/>
        <v>0</v>
      </c>
      <c r="I97" s="69">
        <v>4</v>
      </c>
      <c r="J97" s="70" t="s">
        <v>99</v>
      </c>
      <c r="K97" s="150">
        <v>6</v>
      </c>
      <c r="L97" s="72">
        <v>851039</v>
      </c>
      <c r="M97" s="71">
        <v>8256</v>
      </c>
      <c r="N97" s="73">
        <v>45444</v>
      </c>
    </row>
    <row r="98" spans="1:15">
      <c r="A98" s="133" t="s">
        <v>8</v>
      </c>
      <c r="B98" s="49">
        <f t="shared" ref="B98:G98" si="24">SUM(B93:B97)</f>
        <v>12</v>
      </c>
      <c r="C98" s="53">
        <f t="shared" si="24"/>
        <v>1</v>
      </c>
      <c r="D98" s="49">
        <f t="shared" si="24"/>
        <v>148</v>
      </c>
      <c r="E98" s="53">
        <f t="shared" si="24"/>
        <v>1</v>
      </c>
      <c r="F98" s="55">
        <f t="shared" si="24"/>
        <v>16133353</v>
      </c>
      <c r="G98" s="53">
        <f t="shared" si="24"/>
        <v>1</v>
      </c>
      <c r="I98" s="69">
        <v>4</v>
      </c>
      <c r="J98" s="70" t="s">
        <v>100</v>
      </c>
      <c r="K98" s="150">
        <v>25</v>
      </c>
      <c r="L98" s="72">
        <v>3003031</v>
      </c>
      <c r="M98" s="71">
        <v>8271</v>
      </c>
      <c r="N98" s="73">
        <v>46569</v>
      </c>
    </row>
    <row r="99" spans="1:15">
      <c r="I99" s="69">
        <v>4</v>
      </c>
      <c r="J99" s="70" t="s">
        <v>101</v>
      </c>
      <c r="K99" s="150">
        <v>16</v>
      </c>
      <c r="L99" s="72">
        <v>1530047</v>
      </c>
      <c r="M99" s="71">
        <v>8326</v>
      </c>
      <c r="N99" s="73">
        <v>45444</v>
      </c>
    </row>
    <row r="100" spans="1:15">
      <c r="I100" s="69">
        <v>4</v>
      </c>
      <c r="J100" s="70" t="s">
        <v>102</v>
      </c>
      <c r="K100" s="150">
        <v>6</v>
      </c>
      <c r="L100" s="72">
        <v>1049907</v>
      </c>
      <c r="M100" s="71">
        <v>25406</v>
      </c>
      <c r="N100" s="73">
        <v>45444</v>
      </c>
    </row>
    <row r="101" spans="1:15">
      <c r="I101" s="69">
        <v>4</v>
      </c>
      <c r="J101" s="70" t="s">
        <v>103</v>
      </c>
      <c r="K101" s="150">
        <v>6</v>
      </c>
      <c r="L101" s="72">
        <v>862769</v>
      </c>
      <c r="M101" s="71">
        <v>25421</v>
      </c>
      <c r="N101" s="73">
        <v>45444</v>
      </c>
    </row>
    <row r="102" spans="1:15">
      <c r="I102" s="69">
        <v>4</v>
      </c>
      <c r="J102" s="70" t="s">
        <v>104</v>
      </c>
      <c r="K102" s="150">
        <v>6</v>
      </c>
      <c r="L102" s="72">
        <v>1071744</v>
      </c>
      <c r="M102" s="71">
        <v>25432</v>
      </c>
      <c r="N102" s="73">
        <v>45444</v>
      </c>
    </row>
    <row r="103" spans="1:15">
      <c r="I103" s="69">
        <v>4</v>
      </c>
      <c r="J103" s="70" t="s">
        <v>105</v>
      </c>
      <c r="K103" s="150">
        <v>6</v>
      </c>
      <c r="L103" s="72">
        <v>1392161</v>
      </c>
      <c r="M103" s="71">
        <v>25443</v>
      </c>
      <c r="N103" s="73">
        <v>45444</v>
      </c>
    </row>
    <row r="104" spans="1:15">
      <c r="I104" s="69">
        <v>4</v>
      </c>
      <c r="J104" s="70" t="s">
        <v>106</v>
      </c>
      <c r="K104" s="150">
        <v>10</v>
      </c>
      <c r="L104" s="72">
        <v>669809</v>
      </c>
      <c r="M104" s="71">
        <v>81933</v>
      </c>
      <c r="N104" s="73">
        <v>45627</v>
      </c>
    </row>
    <row r="105" spans="1:15">
      <c r="G105" s="74"/>
      <c r="H105" s="75"/>
      <c r="I105" s="75"/>
      <c r="J105" s="76"/>
      <c r="K105" s="151"/>
      <c r="L105" s="152"/>
      <c r="M105" s="78"/>
      <c r="N105" s="79"/>
      <c r="O105" s="80"/>
    </row>
    <row r="106" spans="1:15">
      <c r="G106" s="74"/>
      <c r="H106" s="75"/>
      <c r="I106" s="75"/>
      <c r="J106" s="76"/>
      <c r="K106" s="77"/>
      <c r="L106" s="75"/>
      <c r="M106" s="78"/>
      <c r="N106" s="79"/>
      <c r="O106" s="80"/>
    </row>
    <row r="107" spans="1:15">
      <c r="G107" s="74"/>
      <c r="H107" s="75"/>
      <c r="I107" s="75"/>
      <c r="J107" s="76"/>
      <c r="K107" s="77"/>
      <c r="L107" s="75"/>
      <c r="M107" s="78"/>
      <c r="N107" s="79"/>
      <c r="O107" s="80"/>
    </row>
    <row r="108" spans="1:15">
      <c r="G108" s="74"/>
      <c r="H108" s="75"/>
      <c r="I108" s="75"/>
      <c r="J108" s="76"/>
      <c r="K108" s="77"/>
      <c r="L108" s="75"/>
      <c r="M108" s="78"/>
      <c r="N108" s="79"/>
      <c r="O108" s="80"/>
    </row>
    <row r="109" spans="1:15">
      <c r="G109" s="74"/>
      <c r="H109" s="75"/>
      <c r="I109" s="75"/>
      <c r="J109" s="76"/>
      <c r="K109" s="77"/>
      <c r="L109" s="75"/>
      <c r="M109" s="78"/>
      <c r="N109" s="79"/>
      <c r="O109" s="80"/>
    </row>
    <row r="110" spans="1:15">
      <c r="G110" s="74"/>
      <c r="H110" s="75"/>
      <c r="I110" s="75"/>
      <c r="J110" s="76"/>
      <c r="K110" s="77"/>
      <c r="L110" s="75"/>
      <c r="M110" s="78"/>
      <c r="N110" s="79"/>
      <c r="O110" s="80"/>
    </row>
    <row r="111" spans="1:15">
      <c r="G111" s="74"/>
      <c r="H111" s="75"/>
      <c r="I111" s="75"/>
      <c r="J111" s="76"/>
      <c r="K111" s="77"/>
      <c r="L111" s="75"/>
      <c r="M111" s="78"/>
      <c r="N111" s="79"/>
      <c r="O111" s="80"/>
    </row>
    <row r="112" spans="1:15">
      <c r="G112" s="74"/>
      <c r="H112" s="75"/>
      <c r="I112" s="75"/>
      <c r="J112" s="76"/>
      <c r="K112" s="77"/>
      <c r="L112" s="75"/>
      <c r="M112" s="78"/>
      <c r="N112" s="79"/>
      <c r="O112" s="80"/>
    </row>
    <row r="113" spans="7:15">
      <c r="G113" s="74"/>
      <c r="H113" s="75"/>
      <c r="I113" s="75"/>
      <c r="J113" s="76"/>
      <c r="K113" s="77"/>
      <c r="L113" s="75"/>
      <c r="M113" s="78"/>
      <c r="N113" s="79"/>
      <c r="O113" s="80"/>
    </row>
    <row r="114" spans="7:15">
      <c r="G114" s="74"/>
      <c r="H114" s="75"/>
      <c r="I114" s="75"/>
      <c r="J114" s="76"/>
      <c r="K114" s="77"/>
      <c r="L114" s="75"/>
      <c r="M114" s="78"/>
      <c r="N114" s="79"/>
      <c r="O114" s="80"/>
    </row>
    <row r="115" spans="7:15">
      <c r="G115" s="74"/>
      <c r="H115" s="75"/>
      <c r="I115" s="75"/>
      <c r="J115" s="76"/>
      <c r="K115" s="77"/>
      <c r="L115" s="75"/>
      <c r="M115" s="78"/>
      <c r="N115" s="79"/>
      <c r="O115" s="80"/>
    </row>
    <row r="116" spans="7:15">
      <c r="G116" s="74"/>
      <c r="H116" s="75"/>
      <c r="I116" s="75"/>
      <c r="J116" s="76"/>
      <c r="K116" s="77"/>
      <c r="L116" s="75"/>
      <c r="M116" s="78"/>
      <c r="N116" s="79"/>
      <c r="O116" s="8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FF0FA-9A15-4570-BFFA-C15F1D508137}">
  <dimension ref="A1:Q77"/>
  <sheetViews>
    <sheetView workbookViewId="0">
      <selection activeCell="J5" sqref="J5"/>
    </sheetView>
  </sheetViews>
  <sheetFormatPr baseColWidth="10" defaultRowHeight="15"/>
  <cols>
    <col min="1" max="1" width="28.5703125" customWidth="1"/>
    <col min="2" max="2" width="13.5703125" style="7" customWidth="1"/>
    <col min="3" max="3" width="11.42578125" style="42"/>
    <col min="4" max="4" width="11.42578125" style="7"/>
    <col min="5" max="5" width="11.42578125" style="42"/>
    <col min="6" max="6" width="13.85546875" style="154" customWidth="1"/>
    <col min="7" max="7" width="11.42578125" style="42"/>
    <col min="9" max="9" width="15.7109375" customWidth="1"/>
    <col min="10" max="10" width="47.140625" customWidth="1"/>
    <col min="12" max="12" width="16.42578125" customWidth="1"/>
  </cols>
  <sheetData>
    <row r="1" spans="1:9" ht="45.75" customHeight="1" thickTop="1" thickBot="1">
      <c r="A1" s="153" t="s">
        <v>107</v>
      </c>
      <c r="B1" s="90" t="s">
        <v>16</v>
      </c>
    </row>
    <row r="2" spans="1:9" ht="16.5" thickTop="1" thickBot="1">
      <c r="A2" s="43"/>
      <c r="B2" s="90"/>
    </row>
    <row r="3" spans="1:9" ht="45.75" customHeight="1" thickBot="1">
      <c r="A3" s="155" t="s">
        <v>108</v>
      </c>
      <c r="B3" s="91"/>
    </row>
    <row r="4" spans="1:9" ht="15.75" thickBot="1"/>
    <row r="5" spans="1:9" ht="45.75" customHeight="1" thickBot="1">
      <c r="A5" s="156" t="s">
        <v>18</v>
      </c>
      <c r="B5" s="157" t="s">
        <v>19</v>
      </c>
      <c r="C5" s="158" t="s">
        <v>1</v>
      </c>
      <c r="D5" s="157" t="s">
        <v>20</v>
      </c>
      <c r="E5" s="158" t="s">
        <v>1</v>
      </c>
      <c r="F5" s="159" t="s">
        <v>21</v>
      </c>
      <c r="G5" s="160" t="s">
        <v>1</v>
      </c>
    </row>
    <row r="6" spans="1:9" ht="15.75" thickTop="1">
      <c r="A6" s="49">
        <v>1</v>
      </c>
      <c r="B6" s="50">
        <v>0</v>
      </c>
      <c r="C6" s="51">
        <v>0</v>
      </c>
      <c r="D6" s="50">
        <v>0</v>
      </c>
      <c r="E6" s="51">
        <v>0</v>
      </c>
      <c r="F6" s="161">
        <v>0</v>
      </c>
      <c r="G6" s="51">
        <v>0</v>
      </c>
    </row>
    <row r="7" spans="1:9">
      <c r="A7" s="49">
        <v>2</v>
      </c>
      <c r="B7" s="49">
        <f>SUM(B32,B44,B56,B68,)</f>
        <v>4</v>
      </c>
      <c r="C7" s="53">
        <f>B7/B$11</f>
        <v>0.4</v>
      </c>
      <c r="D7" s="49">
        <f>SUM(D32,D44,D56,D68,)</f>
        <v>43</v>
      </c>
      <c r="E7" s="53">
        <f>D7/D$11</f>
        <v>0.46739130434782611</v>
      </c>
      <c r="F7" s="54">
        <f>SUM(F32,F44,F56,F68,)</f>
        <v>3547869</v>
      </c>
      <c r="G7" s="53">
        <f>F7/F$11</f>
        <v>0.37731915476963168</v>
      </c>
    </row>
    <row r="8" spans="1:9">
      <c r="A8" s="49">
        <v>3</v>
      </c>
      <c r="B8" s="49">
        <f>SUM(B57,B69,)</f>
        <v>4</v>
      </c>
      <c r="C8" s="53">
        <f t="shared" ref="C8:C10" si="0">B8/B$11</f>
        <v>0.4</v>
      </c>
      <c r="D8" s="49">
        <f>SUM(D57,D69,)</f>
        <v>31</v>
      </c>
      <c r="E8" s="53">
        <f t="shared" ref="E8:E10" si="1">D8/D$11</f>
        <v>0.33695652173913043</v>
      </c>
      <c r="F8" s="54">
        <f>SUM(F57,F69,)</f>
        <v>3451722</v>
      </c>
      <c r="G8" s="53">
        <f t="shared" ref="G8:G10" si="2">F8/F$11</f>
        <v>0.36709383225247116</v>
      </c>
    </row>
    <row r="9" spans="1:9">
      <c r="A9" s="49">
        <v>4</v>
      </c>
      <c r="B9" s="49">
        <f>SUM(B22,)</f>
        <v>1</v>
      </c>
      <c r="C9" s="53">
        <f t="shared" si="0"/>
        <v>0.1</v>
      </c>
      <c r="D9" s="49">
        <f>SUM(D22,)</f>
        <v>12</v>
      </c>
      <c r="E9" s="53">
        <f t="shared" si="1"/>
        <v>0.13043478260869565</v>
      </c>
      <c r="F9" s="54">
        <f>SUM(F22,)</f>
        <v>1309867</v>
      </c>
      <c r="G9" s="53">
        <f t="shared" si="2"/>
        <v>0.13930556886419232</v>
      </c>
    </row>
    <row r="10" spans="1:9">
      <c r="A10" s="49" t="s">
        <v>5</v>
      </c>
      <c r="B10" s="49">
        <f>SUM(B23,)</f>
        <v>1</v>
      </c>
      <c r="C10" s="53">
        <f t="shared" si="0"/>
        <v>0.1</v>
      </c>
      <c r="D10" s="49">
        <f>SUM(D23,)</f>
        <v>6</v>
      </c>
      <c r="E10" s="53">
        <f t="shared" si="1"/>
        <v>6.5217391304347824E-2</v>
      </c>
      <c r="F10" s="54">
        <f>SUM(F23,)</f>
        <v>1093375</v>
      </c>
      <c r="G10" s="53">
        <f t="shared" si="2"/>
        <v>0.11628144411370488</v>
      </c>
    </row>
    <row r="11" spans="1:9">
      <c r="A11" s="162" t="s">
        <v>8</v>
      </c>
      <c r="B11" s="162">
        <f t="shared" ref="B11:G11" si="3">SUM(B6:B10)</f>
        <v>10</v>
      </c>
      <c r="C11" s="163">
        <f t="shared" si="3"/>
        <v>1</v>
      </c>
      <c r="D11" s="162">
        <f t="shared" si="3"/>
        <v>92</v>
      </c>
      <c r="E11" s="163">
        <f t="shared" si="3"/>
        <v>1</v>
      </c>
      <c r="F11" s="164">
        <f t="shared" si="3"/>
        <v>9402833</v>
      </c>
      <c r="G11" s="163">
        <f t="shared" si="3"/>
        <v>1</v>
      </c>
    </row>
    <row r="13" spans="1:9" ht="15.75" thickBot="1"/>
    <row r="14" spans="1:9" ht="45.75" customHeight="1" thickBot="1">
      <c r="A14" s="165" t="s">
        <v>109</v>
      </c>
      <c r="E14" s="59"/>
    </row>
    <row r="15" spans="1:9" ht="16.5" thickTop="1" thickBot="1">
      <c r="A15" s="61"/>
      <c r="E15" s="59"/>
    </row>
    <row r="16" spans="1:9" ht="45.75" customHeight="1" thickTop="1" thickBot="1">
      <c r="A16" s="166" t="s">
        <v>23</v>
      </c>
      <c r="E16" s="59"/>
      <c r="I16" s="167" t="s">
        <v>24</v>
      </c>
    </row>
    <row r="17" spans="1:14" ht="16.5" thickTop="1" thickBot="1"/>
    <row r="18" spans="1:14" ht="45.75" customHeight="1" thickBot="1">
      <c r="A18" s="156" t="s">
        <v>18</v>
      </c>
      <c r="B18" s="157" t="s">
        <v>19</v>
      </c>
      <c r="C18" s="158" t="s">
        <v>1</v>
      </c>
      <c r="D18" s="157" t="s">
        <v>20</v>
      </c>
      <c r="E18" s="158" t="s">
        <v>1</v>
      </c>
      <c r="F18" s="159" t="s">
        <v>21</v>
      </c>
      <c r="G18" s="160" t="s">
        <v>1</v>
      </c>
      <c r="I18" s="168" t="s">
        <v>18</v>
      </c>
      <c r="J18" s="169" t="s">
        <v>25</v>
      </c>
      <c r="K18" s="169" t="s">
        <v>20</v>
      </c>
      <c r="L18" s="169" t="s">
        <v>21</v>
      </c>
      <c r="M18" s="169" t="s">
        <v>26</v>
      </c>
      <c r="N18" s="170" t="s">
        <v>27</v>
      </c>
    </row>
    <row r="19" spans="1:14" ht="15" customHeight="1" thickTop="1">
      <c r="A19" s="49">
        <v>1</v>
      </c>
      <c r="B19" s="50">
        <v>0</v>
      </c>
      <c r="C19" s="51">
        <v>0</v>
      </c>
      <c r="D19" s="50">
        <v>0</v>
      </c>
      <c r="E19" s="51">
        <v>0</v>
      </c>
      <c r="F19" s="161">
        <v>0</v>
      </c>
      <c r="G19" s="51">
        <v>0</v>
      </c>
      <c r="I19" s="171">
        <v>4</v>
      </c>
      <c r="J19" s="70" t="s">
        <v>110</v>
      </c>
      <c r="K19" s="71">
        <v>12</v>
      </c>
      <c r="L19" s="72">
        <v>1309867</v>
      </c>
      <c r="M19" s="71">
        <v>33574</v>
      </c>
      <c r="N19" s="73">
        <v>45566</v>
      </c>
    </row>
    <row r="20" spans="1:14">
      <c r="A20" s="49">
        <v>2</v>
      </c>
      <c r="B20" s="49">
        <v>0</v>
      </c>
      <c r="C20" s="53">
        <v>0</v>
      </c>
      <c r="D20" s="49">
        <v>0</v>
      </c>
      <c r="E20" s="53">
        <v>0</v>
      </c>
      <c r="F20" s="172">
        <v>0</v>
      </c>
      <c r="G20" s="53">
        <v>0</v>
      </c>
      <c r="I20" s="106">
        <v>6</v>
      </c>
      <c r="J20" s="107" t="s">
        <v>111</v>
      </c>
      <c r="K20" s="88">
        <v>6</v>
      </c>
      <c r="L20" s="72">
        <v>1093375</v>
      </c>
      <c r="M20" s="88">
        <v>32690</v>
      </c>
      <c r="N20" s="173">
        <v>44927</v>
      </c>
    </row>
    <row r="21" spans="1:14">
      <c r="A21" s="49">
        <v>3</v>
      </c>
      <c r="B21" s="49">
        <v>0</v>
      </c>
      <c r="C21" s="53">
        <v>0</v>
      </c>
      <c r="D21" s="49">
        <v>0</v>
      </c>
      <c r="E21" s="53">
        <v>0</v>
      </c>
      <c r="F21" s="172">
        <v>0</v>
      </c>
      <c r="G21" s="53">
        <v>0</v>
      </c>
    </row>
    <row r="22" spans="1:14">
      <c r="A22" s="49">
        <v>4</v>
      </c>
      <c r="B22" s="49">
        <v>1</v>
      </c>
      <c r="C22" s="53">
        <f>B22/B$24</f>
        <v>0.5</v>
      </c>
      <c r="D22" s="49">
        <v>12</v>
      </c>
      <c r="E22" s="53">
        <f>D22/D$24</f>
        <v>0.66666666666666663</v>
      </c>
      <c r="F22" s="172">
        <f>L19</f>
        <v>1309867</v>
      </c>
      <c r="G22" s="53">
        <f>F22/F$24</f>
        <v>0.54504165622937684</v>
      </c>
    </row>
    <row r="23" spans="1:14">
      <c r="A23" s="49" t="s">
        <v>5</v>
      </c>
      <c r="B23" s="49">
        <v>1</v>
      </c>
      <c r="C23" s="53">
        <f>B23/B$24</f>
        <v>0.5</v>
      </c>
      <c r="D23" s="49">
        <v>6</v>
      </c>
      <c r="E23" s="53">
        <f>D23/D$24</f>
        <v>0.33333333333333331</v>
      </c>
      <c r="F23" s="172">
        <f>L20</f>
        <v>1093375</v>
      </c>
      <c r="G23" s="53">
        <f>F23/F$24</f>
        <v>0.45495834377062316</v>
      </c>
    </row>
    <row r="24" spans="1:14">
      <c r="A24" s="162" t="s">
        <v>8</v>
      </c>
      <c r="B24" s="162">
        <f>SUM(B19:B23)</f>
        <v>2</v>
      </c>
      <c r="C24" s="163">
        <f>SUM(C22:C23)</f>
        <v>1</v>
      </c>
      <c r="D24" s="162">
        <f>SUM(D19:D23)</f>
        <v>18</v>
      </c>
      <c r="E24" s="163">
        <f>SUM(E22:E23)</f>
        <v>1</v>
      </c>
      <c r="F24" s="164">
        <f>SUM(F22:F23)</f>
        <v>2403242</v>
      </c>
      <c r="G24" s="163">
        <f>SUM(G22:G23)</f>
        <v>1</v>
      </c>
    </row>
    <row r="25" spans="1:14" ht="15.75" thickBot="1"/>
    <row r="26" spans="1:14" ht="45.75" customHeight="1" thickBot="1">
      <c r="A26" s="165" t="s">
        <v>112</v>
      </c>
      <c r="E26" s="59"/>
    </row>
    <row r="27" spans="1:14" ht="16.5" thickTop="1" thickBot="1">
      <c r="A27" s="61"/>
      <c r="E27" s="59"/>
    </row>
    <row r="28" spans="1:14" ht="45.75" customHeight="1" thickTop="1" thickBot="1">
      <c r="A28" s="166" t="s">
        <v>23</v>
      </c>
      <c r="E28" s="59"/>
      <c r="I28" s="167" t="s">
        <v>24</v>
      </c>
    </row>
    <row r="29" spans="1:14" ht="16.5" thickTop="1" thickBot="1"/>
    <row r="30" spans="1:14" ht="45.75" customHeight="1" thickBot="1">
      <c r="A30" s="156" t="s">
        <v>18</v>
      </c>
      <c r="B30" s="157" t="s">
        <v>19</v>
      </c>
      <c r="C30" s="158" t="s">
        <v>1</v>
      </c>
      <c r="D30" s="157" t="s">
        <v>20</v>
      </c>
      <c r="E30" s="158" t="s">
        <v>1</v>
      </c>
      <c r="F30" s="159" t="s">
        <v>21</v>
      </c>
      <c r="G30" s="160" t="s">
        <v>1</v>
      </c>
      <c r="I30" s="168" t="s">
        <v>18</v>
      </c>
      <c r="J30" s="169" t="s">
        <v>25</v>
      </c>
      <c r="K30" s="169" t="s">
        <v>20</v>
      </c>
      <c r="L30" s="169" t="s">
        <v>21</v>
      </c>
      <c r="M30" s="169" t="s">
        <v>26</v>
      </c>
      <c r="N30" s="170" t="s">
        <v>27</v>
      </c>
    </row>
    <row r="31" spans="1:14" ht="15.75" thickTop="1">
      <c r="A31" s="49">
        <v>1</v>
      </c>
      <c r="B31" s="50">
        <v>0</v>
      </c>
      <c r="C31" s="51">
        <v>0</v>
      </c>
      <c r="D31" s="50">
        <v>0</v>
      </c>
      <c r="E31" s="51">
        <v>0</v>
      </c>
      <c r="F31" s="161">
        <v>0</v>
      </c>
      <c r="G31" s="51">
        <v>0</v>
      </c>
      <c r="I31" s="174">
        <v>2</v>
      </c>
      <c r="J31" s="175" t="s">
        <v>113</v>
      </c>
      <c r="K31" s="71">
        <v>4</v>
      </c>
      <c r="L31" s="72">
        <v>953481</v>
      </c>
      <c r="M31" s="71">
        <v>26434</v>
      </c>
      <c r="N31" s="73">
        <v>44927</v>
      </c>
    </row>
    <row r="32" spans="1:14">
      <c r="A32" s="49">
        <v>2</v>
      </c>
      <c r="B32" s="49">
        <v>1</v>
      </c>
      <c r="C32" s="53">
        <v>1</v>
      </c>
      <c r="D32" s="49">
        <v>4</v>
      </c>
      <c r="E32" s="53">
        <v>1</v>
      </c>
      <c r="F32" s="172">
        <f>L31</f>
        <v>953481</v>
      </c>
      <c r="G32" s="53">
        <v>1</v>
      </c>
    </row>
    <row r="33" spans="1:17">
      <c r="A33" s="49">
        <v>3</v>
      </c>
      <c r="B33" s="49">
        <v>0</v>
      </c>
      <c r="C33" s="53">
        <v>0</v>
      </c>
      <c r="D33" s="49">
        <v>0</v>
      </c>
      <c r="E33" s="53">
        <v>0</v>
      </c>
      <c r="F33" s="172">
        <v>0</v>
      </c>
      <c r="G33" s="53">
        <v>0</v>
      </c>
    </row>
    <row r="34" spans="1:17">
      <c r="A34" s="49">
        <v>4</v>
      </c>
      <c r="B34" s="49">
        <v>0</v>
      </c>
      <c r="C34" s="53">
        <v>0</v>
      </c>
      <c r="D34" s="49">
        <v>0</v>
      </c>
      <c r="E34" s="53">
        <v>0</v>
      </c>
      <c r="F34" s="172">
        <v>0</v>
      </c>
      <c r="G34" s="53">
        <v>0</v>
      </c>
    </row>
    <row r="35" spans="1:17">
      <c r="A35" s="49" t="s">
        <v>5</v>
      </c>
      <c r="B35" s="49">
        <v>0</v>
      </c>
      <c r="C35" s="53">
        <v>0</v>
      </c>
      <c r="D35" s="49">
        <v>0</v>
      </c>
      <c r="E35" s="53">
        <v>0</v>
      </c>
      <c r="F35" s="172">
        <v>0</v>
      </c>
      <c r="G35" s="53">
        <v>0</v>
      </c>
      <c r="I35" s="74"/>
      <c r="J35" s="75"/>
      <c r="K35" s="75"/>
      <c r="L35" s="76"/>
      <c r="M35" s="77"/>
      <c r="N35" s="176"/>
      <c r="O35" s="78"/>
      <c r="P35" s="79"/>
      <c r="Q35" s="80"/>
    </row>
    <row r="36" spans="1:17">
      <c r="A36" s="162" t="s">
        <v>8</v>
      </c>
      <c r="B36" s="162">
        <f t="shared" ref="B36:G36" si="4">SUM(B31:B35)</f>
        <v>1</v>
      </c>
      <c r="C36" s="163">
        <f t="shared" si="4"/>
        <v>1</v>
      </c>
      <c r="D36" s="162">
        <f t="shared" si="4"/>
        <v>4</v>
      </c>
      <c r="E36" s="163">
        <f t="shared" si="4"/>
        <v>1</v>
      </c>
      <c r="F36" s="164">
        <f t="shared" si="4"/>
        <v>953481</v>
      </c>
      <c r="G36" s="163">
        <f t="shared" si="4"/>
        <v>1</v>
      </c>
      <c r="I36" s="74"/>
      <c r="J36" s="75"/>
      <c r="K36" s="75"/>
      <c r="L36" s="76"/>
      <c r="M36" s="77"/>
      <c r="N36" s="75"/>
      <c r="O36" s="78"/>
      <c r="P36" s="79"/>
      <c r="Q36" s="80"/>
    </row>
    <row r="37" spans="1:17" ht="15.75" thickBot="1"/>
    <row r="38" spans="1:17" ht="45.75" customHeight="1" thickBot="1">
      <c r="A38" s="165" t="s">
        <v>114</v>
      </c>
      <c r="E38" s="59"/>
    </row>
    <row r="39" spans="1:17" ht="16.5" thickTop="1" thickBot="1">
      <c r="A39" s="61"/>
      <c r="E39" s="59"/>
      <c r="O39" s="78"/>
      <c r="P39" s="79"/>
      <c r="Q39" s="80"/>
    </row>
    <row r="40" spans="1:17" ht="45.75" customHeight="1" thickTop="1" thickBot="1">
      <c r="A40" s="166" t="s">
        <v>23</v>
      </c>
      <c r="E40" s="59"/>
      <c r="I40" s="167" t="s">
        <v>24</v>
      </c>
    </row>
    <row r="41" spans="1:17" ht="16.5" thickTop="1" thickBot="1"/>
    <row r="42" spans="1:17" ht="45.75" customHeight="1" thickBot="1">
      <c r="A42" s="156" t="s">
        <v>18</v>
      </c>
      <c r="B42" s="157" t="s">
        <v>19</v>
      </c>
      <c r="C42" s="158" t="s">
        <v>1</v>
      </c>
      <c r="D42" s="157" t="s">
        <v>20</v>
      </c>
      <c r="E42" s="158" t="s">
        <v>1</v>
      </c>
      <c r="F42" s="159" t="s">
        <v>21</v>
      </c>
      <c r="G42" s="160" t="s">
        <v>1</v>
      </c>
      <c r="I42" s="168" t="s">
        <v>18</v>
      </c>
      <c r="J42" s="169" t="s">
        <v>25</v>
      </c>
      <c r="K42" s="169" t="s">
        <v>20</v>
      </c>
      <c r="L42" s="169" t="s">
        <v>21</v>
      </c>
      <c r="M42" s="169" t="s">
        <v>26</v>
      </c>
      <c r="N42" s="170" t="s">
        <v>27</v>
      </c>
    </row>
    <row r="43" spans="1:17" ht="15.75" thickTop="1">
      <c r="A43" s="49">
        <v>1</v>
      </c>
      <c r="B43" s="50">
        <v>0</v>
      </c>
      <c r="C43" s="51">
        <v>0</v>
      </c>
      <c r="D43" s="50">
        <v>0</v>
      </c>
      <c r="E43" s="51">
        <v>0</v>
      </c>
      <c r="F43" s="161">
        <v>0</v>
      </c>
      <c r="G43" s="51">
        <v>0</v>
      </c>
      <c r="I43" s="174">
        <v>2</v>
      </c>
      <c r="J43" s="70" t="s">
        <v>115</v>
      </c>
      <c r="K43" s="71">
        <v>19</v>
      </c>
      <c r="L43" s="87">
        <v>1579138</v>
      </c>
      <c r="M43" s="71">
        <v>94990</v>
      </c>
      <c r="N43" s="115">
        <v>45992</v>
      </c>
    </row>
    <row r="44" spans="1:17">
      <c r="A44" s="49">
        <v>2</v>
      </c>
      <c r="B44" s="49">
        <v>1</v>
      </c>
      <c r="C44" s="53">
        <v>1</v>
      </c>
      <c r="D44" s="49">
        <v>19</v>
      </c>
      <c r="E44" s="53">
        <v>1</v>
      </c>
      <c r="F44" s="172">
        <f>L43</f>
        <v>1579138</v>
      </c>
      <c r="G44" s="53">
        <v>1</v>
      </c>
    </row>
    <row r="45" spans="1:17">
      <c r="A45" s="49">
        <v>3</v>
      </c>
      <c r="B45" s="49">
        <v>0</v>
      </c>
      <c r="C45" s="53">
        <v>0</v>
      </c>
      <c r="D45" s="49">
        <v>0</v>
      </c>
      <c r="E45" s="53">
        <v>0</v>
      </c>
      <c r="F45" s="172">
        <v>0</v>
      </c>
      <c r="G45" s="53">
        <v>0</v>
      </c>
      <c r="O45" s="78"/>
      <c r="P45" s="79"/>
      <c r="Q45" s="80"/>
    </row>
    <row r="46" spans="1:17">
      <c r="A46" s="49">
        <v>4</v>
      </c>
      <c r="B46" s="49">
        <v>0</v>
      </c>
      <c r="C46" s="53">
        <v>0</v>
      </c>
      <c r="D46" s="49">
        <v>0</v>
      </c>
      <c r="E46" s="53">
        <v>0</v>
      </c>
      <c r="F46" s="172">
        <v>0</v>
      </c>
      <c r="G46" s="53">
        <v>0</v>
      </c>
    </row>
    <row r="47" spans="1:17">
      <c r="A47" s="49" t="s">
        <v>5</v>
      </c>
      <c r="B47" s="49">
        <v>0</v>
      </c>
      <c r="C47" s="53">
        <v>0</v>
      </c>
      <c r="D47" s="49">
        <v>0</v>
      </c>
      <c r="E47" s="53">
        <v>0</v>
      </c>
      <c r="F47" s="172">
        <v>0</v>
      </c>
      <c r="G47" s="53">
        <v>0</v>
      </c>
      <c r="I47" s="74"/>
      <c r="J47" s="75"/>
      <c r="K47" s="75"/>
      <c r="L47" s="76"/>
      <c r="M47" s="77"/>
      <c r="N47" s="75"/>
      <c r="O47" s="78"/>
      <c r="P47" s="79"/>
      <c r="Q47" s="80"/>
    </row>
    <row r="48" spans="1:17">
      <c r="A48" s="162" t="s">
        <v>8</v>
      </c>
      <c r="B48" s="162">
        <f t="shared" ref="B48:G48" si="5">SUM(B43:B47)</f>
        <v>1</v>
      </c>
      <c r="C48" s="163">
        <f t="shared" si="5"/>
        <v>1</v>
      </c>
      <c r="D48" s="162">
        <f t="shared" si="5"/>
        <v>19</v>
      </c>
      <c r="E48" s="163">
        <f t="shared" si="5"/>
        <v>1</v>
      </c>
      <c r="F48" s="164">
        <f t="shared" si="5"/>
        <v>1579138</v>
      </c>
      <c r="G48" s="163">
        <f t="shared" si="5"/>
        <v>1</v>
      </c>
      <c r="I48" s="74"/>
      <c r="J48" s="75"/>
      <c r="K48" s="75"/>
      <c r="L48" s="76"/>
      <c r="M48" s="77"/>
      <c r="N48" s="75"/>
    </row>
    <row r="49" spans="1:14" ht="15.75" thickBot="1"/>
    <row r="50" spans="1:14" ht="45.75" customHeight="1" thickBot="1">
      <c r="A50" s="165" t="s">
        <v>116</v>
      </c>
      <c r="E50" s="59"/>
    </row>
    <row r="51" spans="1:14" ht="16.5" thickTop="1" thickBot="1">
      <c r="A51" s="61"/>
      <c r="E51" s="59"/>
    </row>
    <row r="52" spans="1:14" ht="45.75" customHeight="1" thickTop="1" thickBot="1">
      <c r="A52" s="166" t="s">
        <v>23</v>
      </c>
      <c r="E52" s="59"/>
      <c r="I52" s="167" t="s">
        <v>24</v>
      </c>
    </row>
    <row r="53" spans="1:14" ht="16.5" thickTop="1" thickBot="1"/>
    <row r="54" spans="1:14" ht="45.75" customHeight="1" thickBot="1">
      <c r="A54" s="156" t="s">
        <v>18</v>
      </c>
      <c r="B54" s="157" t="s">
        <v>19</v>
      </c>
      <c r="C54" s="158" t="s">
        <v>1</v>
      </c>
      <c r="D54" s="157" t="s">
        <v>20</v>
      </c>
      <c r="E54" s="158" t="s">
        <v>1</v>
      </c>
      <c r="F54" s="159" t="s">
        <v>21</v>
      </c>
      <c r="G54" s="160" t="s">
        <v>1</v>
      </c>
      <c r="I54" s="168" t="s">
        <v>18</v>
      </c>
      <c r="J54" s="169" t="s">
        <v>25</v>
      </c>
      <c r="K54" s="169" t="s">
        <v>20</v>
      </c>
      <c r="L54" s="169" t="s">
        <v>21</v>
      </c>
      <c r="M54" s="169" t="s">
        <v>26</v>
      </c>
      <c r="N54" s="170" t="s">
        <v>27</v>
      </c>
    </row>
    <row r="55" spans="1:14" ht="15.75" thickTop="1">
      <c r="A55" s="49">
        <v>1</v>
      </c>
      <c r="B55" s="50">
        <v>0</v>
      </c>
      <c r="C55" s="51">
        <v>0</v>
      </c>
      <c r="D55" s="50">
        <v>0</v>
      </c>
      <c r="E55" s="51">
        <v>0</v>
      </c>
      <c r="F55" s="161">
        <v>0</v>
      </c>
      <c r="G55" s="51">
        <v>0</v>
      </c>
      <c r="I55" s="69">
        <v>2</v>
      </c>
      <c r="J55" s="70" t="s">
        <v>117</v>
      </c>
      <c r="K55" s="71">
        <v>12</v>
      </c>
      <c r="L55" s="72">
        <v>479127</v>
      </c>
      <c r="M55" s="71">
        <v>26246</v>
      </c>
      <c r="N55" s="73">
        <v>44287</v>
      </c>
    </row>
    <row r="56" spans="1:14">
      <c r="A56" s="49">
        <v>2</v>
      </c>
      <c r="B56" s="49">
        <v>1</v>
      </c>
      <c r="C56" s="53">
        <f>B56/B$60</f>
        <v>0.33333333333333331</v>
      </c>
      <c r="D56" s="49">
        <v>12</v>
      </c>
      <c r="E56" s="53">
        <f>D56/D$60</f>
        <v>0.5</v>
      </c>
      <c r="F56" s="172">
        <f>L55</f>
        <v>479127</v>
      </c>
      <c r="G56" s="53">
        <f>F56/F$60</f>
        <v>0.34946092253651589</v>
      </c>
      <c r="I56" s="69">
        <v>3</v>
      </c>
      <c r="J56" s="70" t="s">
        <v>118</v>
      </c>
      <c r="K56" s="71">
        <v>6</v>
      </c>
      <c r="L56" s="72">
        <v>431157</v>
      </c>
      <c r="M56" s="71">
        <v>26294</v>
      </c>
      <c r="N56" s="73">
        <v>44927</v>
      </c>
    </row>
    <row r="57" spans="1:14">
      <c r="A57" s="49">
        <v>3</v>
      </c>
      <c r="B57" s="49">
        <v>2</v>
      </c>
      <c r="C57" s="53">
        <f t="shared" ref="C57:C59" si="6">B57/B$60</f>
        <v>0.66666666666666663</v>
      </c>
      <c r="D57" s="49">
        <v>12</v>
      </c>
      <c r="E57" s="53">
        <f>D57/D$60</f>
        <v>0.5</v>
      </c>
      <c r="F57" s="172">
        <f>SUM(L56:L57)</f>
        <v>891919</v>
      </c>
      <c r="G57" s="53">
        <f>F57/F$60</f>
        <v>0.65053907746348405</v>
      </c>
      <c r="I57" s="69">
        <v>3</v>
      </c>
      <c r="J57" s="70" t="s">
        <v>119</v>
      </c>
      <c r="K57" s="71">
        <v>6</v>
      </c>
      <c r="L57" s="72">
        <v>460762</v>
      </c>
      <c r="M57" s="71">
        <v>56383</v>
      </c>
      <c r="N57" s="73">
        <v>44287</v>
      </c>
    </row>
    <row r="58" spans="1:14">
      <c r="A58" s="49">
        <v>4</v>
      </c>
      <c r="B58" s="49">
        <v>0</v>
      </c>
      <c r="C58" s="53">
        <f t="shared" si="6"/>
        <v>0</v>
      </c>
      <c r="D58" s="49">
        <v>0</v>
      </c>
      <c r="E58" s="53">
        <v>0</v>
      </c>
      <c r="F58" s="172">
        <v>0</v>
      </c>
      <c r="G58" s="53">
        <v>0</v>
      </c>
      <c r="L58" s="83"/>
    </row>
    <row r="59" spans="1:14">
      <c r="A59" s="49" t="s">
        <v>5</v>
      </c>
      <c r="B59" s="49">
        <v>0</v>
      </c>
      <c r="C59" s="53">
        <f t="shared" si="6"/>
        <v>0</v>
      </c>
      <c r="D59" s="49">
        <v>0</v>
      </c>
      <c r="E59" s="53">
        <v>0</v>
      </c>
      <c r="F59" s="172">
        <v>0</v>
      </c>
      <c r="G59" s="53">
        <v>0</v>
      </c>
      <c r="I59" s="74"/>
      <c r="J59" s="75"/>
      <c r="K59" s="75"/>
      <c r="L59" s="76"/>
      <c r="M59" s="77"/>
      <c r="N59" s="75"/>
    </row>
    <row r="60" spans="1:14">
      <c r="A60" s="162" t="s">
        <v>8</v>
      </c>
      <c r="B60" s="162">
        <f t="shared" ref="B60:G60" si="7">SUM(B55:B59)</f>
        <v>3</v>
      </c>
      <c r="C60" s="163">
        <f t="shared" si="7"/>
        <v>1</v>
      </c>
      <c r="D60" s="162">
        <f t="shared" si="7"/>
        <v>24</v>
      </c>
      <c r="E60" s="163">
        <f t="shared" si="7"/>
        <v>1</v>
      </c>
      <c r="F60" s="164">
        <f t="shared" si="7"/>
        <v>1371046</v>
      </c>
      <c r="G60" s="163">
        <f t="shared" si="7"/>
        <v>1</v>
      </c>
      <c r="I60" s="74"/>
      <c r="J60" s="75"/>
      <c r="K60" s="75"/>
      <c r="L60" s="76"/>
      <c r="M60" s="77"/>
      <c r="N60" s="75"/>
    </row>
    <row r="61" spans="1:14" ht="15.75" thickBot="1"/>
    <row r="62" spans="1:14" ht="45.75" customHeight="1" thickBot="1">
      <c r="A62" s="165" t="s">
        <v>120</v>
      </c>
      <c r="E62" s="59"/>
    </row>
    <row r="63" spans="1:14" ht="16.5" thickTop="1" thickBot="1">
      <c r="A63" s="61"/>
      <c r="E63" s="59"/>
    </row>
    <row r="64" spans="1:14" ht="45.75" customHeight="1" thickTop="1" thickBot="1">
      <c r="A64" s="166" t="s">
        <v>23</v>
      </c>
      <c r="E64" s="59"/>
      <c r="I64" s="167" t="s">
        <v>24</v>
      </c>
    </row>
    <row r="65" spans="1:17" ht="16.5" thickTop="1" thickBot="1"/>
    <row r="66" spans="1:17" ht="45.75" customHeight="1" thickBot="1">
      <c r="A66" s="156" t="s">
        <v>18</v>
      </c>
      <c r="B66" s="157" t="s">
        <v>19</v>
      </c>
      <c r="C66" s="158" t="s">
        <v>1</v>
      </c>
      <c r="D66" s="157" t="s">
        <v>20</v>
      </c>
      <c r="E66" s="158" t="s">
        <v>1</v>
      </c>
      <c r="F66" s="159" t="s">
        <v>21</v>
      </c>
      <c r="G66" s="160" t="s">
        <v>1</v>
      </c>
      <c r="I66" s="168" t="s">
        <v>18</v>
      </c>
      <c r="J66" s="169" t="s">
        <v>25</v>
      </c>
      <c r="K66" s="169" t="s">
        <v>20</v>
      </c>
      <c r="L66" s="169" t="s">
        <v>21</v>
      </c>
      <c r="M66" s="169" t="s">
        <v>26</v>
      </c>
      <c r="N66" s="170" t="s">
        <v>27</v>
      </c>
    </row>
    <row r="67" spans="1:17" ht="15.75" thickTop="1">
      <c r="A67" s="49">
        <v>1</v>
      </c>
      <c r="B67" s="50">
        <v>0</v>
      </c>
      <c r="C67" s="51">
        <v>0</v>
      </c>
      <c r="D67" s="50">
        <v>0</v>
      </c>
      <c r="E67" s="51">
        <v>0</v>
      </c>
      <c r="F67" s="161">
        <v>0</v>
      </c>
      <c r="G67" s="51">
        <v>0</v>
      </c>
      <c r="I67" s="69">
        <v>2</v>
      </c>
      <c r="J67" s="70" t="s">
        <v>121</v>
      </c>
      <c r="K67" s="71">
        <v>8</v>
      </c>
      <c r="L67" s="72">
        <v>536123</v>
      </c>
      <c r="M67" s="71">
        <v>25616</v>
      </c>
      <c r="N67" s="73">
        <v>44986</v>
      </c>
    </row>
    <row r="68" spans="1:17">
      <c r="A68" s="49">
        <v>2</v>
      </c>
      <c r="B68" s="49">
        <v>1</v>
      </c>
      <c r="C68" s="53">
        <f>B68/B$60</f>
        <v>0.33333333333333331</v>
      </c>
      <c r="D68" s="49">
        <v>8</v>
      </c>
      <c r="E68" s="53">
        <f>D68/D$60</f>
        <v>0.33333333333333331</v>
      </c>
      <c r="F68" s="172">
        <f>L67</f>
        <v>536123</v>
      </c>
      <c r="G68" s="53">
        <f>F68/F$60</f>
        <v>0.39103210249692572</v>
      </c>
      <c r="I68" s="69">
        <v>3</v>
      </c>
      <c r="J68" s="70" t="s">
        <v>122</v>
      </c>
      <c r="K68" s="71">
        <v>16</v>
      </c>
      <c r="L68" s="72">
        <v>2386565</v>
      </c>
      <c r="M68" s="71">
        <v>25830</v>
      </c>
      <c r="N68" s="73">
        <v>44197</v>
      </c>
      <c r="O68" s="78"/>
      <c r="P68" s="79"/>
      <c r="Q68" s="80"/>
    </row>
    <row r="69" spans="1:17">
      <c r="A69" s="49">
        <v>3</v>
      </c>
      <c r="B69" s="49">
        <v>2</v>
      </c>
      <c r="C69" s="53">
        <f t="shared" ref="C69:C71" si="8">B69/B$60</f>
        <v>0.66666666666666663</v>
      </c>
      <c r="D69" s="49">
        <v>19</v>
      </c>
      <c r="E69" s="53">
        <f>D69/D$60</f>
        <v>0.79166666666666663</v>
      </c>
      <c r="F69" s="172">
        <f>SUM(L68:L69)</f>
        <v>2559803</v>
      </c>
      <c r="G69" s="53">
        <f>F69/F$60</f>
        <v>1.8670438482735079</v>
      </c>
      <c r="I69" s="69">
        <v>3</v>
      </c>
      <c r="J69" s="108" t="s">
        <v>123</v>
      </c>
      <c r="K69" s="71">
        <v>3</v>
      </c>
      <c r="L69" s="72">
        <v>173238</v>
      </c>
      <c r="M69" s="71">
        <v>37155</v>
      </c>
      <c r="N69" s="73">
        <v>46844</v>
      </c>
      <c r="O69" s="78"/>
      <c r="P69" s="79"/>
      <c r="Q69" s="80"/>
    </row>
    <row r="70" spans="1:17">
      <c r="A70" s="49">
        <v>4</v>
      </c>
      <c r="B70" s="49">
        <v>0</v>
      </c>
      <c r="C70" s="53">
        <f t="shared" si="8"/>
        <v>0</v>
      </c>
      <c r="D70" s="49">
        <v>0</v>
      </c>
      <c r="E70" s="53">
        <v>0</v>
      </c>
      <c r="F70" s="172">
        <v>0</v>
      </c>
      <c r="G70" s="53">
        <v>0</v>
      </c>
      <c r="K70" s="82"/>
      <c r="L70" s="83"/>
      <c r="O70" s="78"/>
      <c r="P70" s="79"/>
      <c r="Q70" s="80"/>
    </row>
    <row r="71" spans="1:17">
      <c r="A71" s="49" t="s">
        <v>5</v>
      </c>
      <c r="B71" s="49">
        <v>0</v>
      </c>
      <c r="C71" s="53">
        <f t="shared" si="8"/>
        <v>0</v>
      </c>
      <c r="D71" s="49">
        <v>0</v>
      </c>
      <c r="E71" s="53">
        <v>0</v>
      </c>
      <c r="F71" s="172">
        <v>0</v>
      </c>
      <c r="G71" s="53">
        <v>0</v>
      </c>
      <c r="I71" s="74"/>
      <c r="J71" s="75"/>
      <c r="K71" s="75"/>
      <c r="L71" s="76"/>
      <c r="M71" s="77"/>
      <c r="N71" s="75"/>
    </row>
    <row r="72" spans="1:17">
      <c r="A72" s="162" t="s">
        <v>8</v>
      </c>
      <c r="B72" s="162">
        <f t="shared" ref="B72:G72" si="9">SUM(B67:B71)</f>
        <v>3</v>
      </c>
      <c r="C72" s="163">
        <f t="shared" si="9"/>
        <v>1</v>
      </c>
      <c r="D72" s="162">
        <f t="shared" si="9"/>
        <v>27</v>
      </c>
      <c r="E72" s="163">
        <f t="shared" si="9"/>
        <v>1.125</v>
      </c>
      <c r="F72" s="164">
        <f t="shared" si="9"/>
        <v>3095926</v>
      </c>
      <c r="G72" s="163">
        <f t="shared" si="9"/>
        <v>2.2580759507704338</v>
      </c>
      <c r="I72" s="74"/>
      <c r="J72" s="75"/>
      <c r="K72" s="75"/>
      <c r="L72" s="76"/>
      <c r="M72" s="77"/>
      <c r="N72" s="75"/>
    </row>
    <row r="75" spans="1:17">
      <c r="I75" s="74"/>
      <c r="J75" s="75"/>
      <c r="K75" s="75"/>
      <c r="L75" s="76"/>
      <c r="M75" s="77"/>
      <c r="N75" s="75"/>
      <c r="O75" s="78"/>
      <c r="P75" s="79"/>
      <c r="Q75" s="80"/>
    </row>
    <row r="76" spans="1:17">
      <c r="I76" s="74"/>
      <c r="J76" s="75"/>
      <c r="K76" s="75"/>
      <c r="L76" s="76"/>
      <c r="M76" s="77"/>
      <c r="N76" s="75"/>
      <c r="O76" s="78"/>
      <c r="P76" s="79"/>
      <c r="Q76" s="80"/>
    </row>
    <row r="77" spans="1:17">
      <c r="I77" s="74"/>
      <c r="J77" s="75"/>
      <c r="K77" s="75"/>
      <c r="L77" s="76"/>
      <c r="M77" s="77"/>
      <c r="N77" s="75"/>
      <c r="O77" s="78"/>
      <c r="P77" s="79"/>
      <c r="Q77" s="8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D2FB7-897B-482A-9F28-AF5272F22217}">
  <dimension ref="A1:I80"/>
  <sheetViews>
    <sheetView workbookViewId="0">
      <selection activeCell="L7" sqref="L7"/>
    </sheetView>
  </sheetViews>
  <sheetFormatPr baseColWidth="10" defaultRowHeight="15"/>
  <cols>
    <col min="1" max="1" width="15.5703125" customWidth="1"/>
    <col min="4" max="4" width="49.5703125" customWidth="1"/>
    <col min="6" max="6" width="17.42578125" customWidth="1"/>
    <col min="8" max="8" width="14" customWidth="1"/>
  </cols>
  <sheetData>
    <row r="1" spans="1:9" ht="45.75" customHeight="1" thickTop="1" thickBot="1">
      <c r="A1" s="177" t="s">
        <v>124</v>
      </c>
    </row>
    <row r="2" spans="1:9" ht="16.5" thickTop="1" thickBot="1"/>
    <row r="3" spans="1:9" ht="45.75" customHeight="1" thickBot="1">
      <c r="A3" s="178" t="s">
        <v>125</v>
      </c>
      <c r="C3" s="179" t="s">
        <v>18</v>
      </c>
      <c r="D3" s="180" t="s">
        <v>19</v>
      </c>
      <c r="E3" s="181" t="s">
        <v>1</v>
      </c>
      <c r="F3" s="180" t="s">
        <v>20</v>
      </c>
      <c r="G3" s="181" t="s">
        <v>1</v>
      </c>
      <c r="H3" s="182" t="s">
        <v>21</v>
      </c>
      <c r="I3" s="183" t="s">
        <v>1</v>
      </c>
    </row>
    <row r="4" spans="1:9" ht="15.75" thickTop="1">
      <c r="C4" s="50">
        <v>1</v>
      </c>
      <c r="D4" s="50">
        <v>0</v>
      </c>
      <c r="E4" s="51">
        <v>0</v>
      </c>
      <c r="F4" s="50">
        <v>0</v>
      </c>
      <c r="G4" s="51">
        <v>0</v>
      </c>
      <c r="H4" s="184">
        <v>0</v>
      </c>
      <c r="I4" s="51">
        <v>0</v>
      </c>
    </row>
    <row r="5" spans="1:9">
      <c r="C5" s="49">
        <v>2</v>
      </c>
      <c r="D5" s="49">
        <v>0</v>
      </c>
      <c r="E5" s="53">
        <v>0</v>
      </c>
      <c r="F5" s="49">
        <v>0</v>
      </c>
      <c r="G5" s="53">
        <v>0</v>
      </c>
      <c r="H5" s="185">
        <v>0</v>
      </c>
      <c r="I5" s="53">
        <v>0</v>
      </c>
    </row>
    <row r="6" spans="1:9">
      <c r="C6" s="49">
        <v>3</v>
      </c>
      <c r="D6" s="7">
        <v>6</v>
      </c>
      <c r="E6" s="53">
        <f>D6/D$9</f>
        <v>8.8235294117647065E-2</v>
      </c>
      <c r="F6" s="116">
        <f>SUM(E12:E17)</f>
        <v>175</v>
      </c>
      <c r="G6" s="53">
        <f>F6/F$9</f>
        <v>0.25325615050651229</v>
      </c>
      <c r="H6" s="186">
        <f>SUM(F12:F17)</f>
        <v>18714044</v>
      </c>
      <c r="I6" s="53">
        <f>H6/H$9</f>
        <v>0.16818787934977283</v>
      </c>
    </row>
    <row r="7" spans="1:9">
      <c r="C7" s="49">
        <v>4</v>
      </c>
      <c r="D7" s="49">
        <v>1</v>
      </c>
      <c r="E7" s="53">
        <f t="shared" ref="E7:E8" si="0">D7/D$9</f>
        <v>1.4705882352941176E-2</v>
      </c>
      <c r="F7" s="116">
        <f>E18</f>
        <v>52</v>
      </c>
      <c r="G7" s="53">
        <f t="shared" ref="G7:G8" si="1">F7/F$9</f>
        <v>7.5253256150506515E-2</v>
      </c>
      <c r="H7" s="186">
        <f>F18</f>
        <v>4324309</v>
      </c>
      <c r="I7" s="53">
        <f t="shared" ref="I7:I8" si="2">H7/H$9</f>
        <v>3.8863666258513493E-2</v>
      </c>
    </row>
    <row r="8" spans="1:9">
      <c r="C8" s="49" t="s">
        <v>5</v>
      </c>
      <c r="D8" s="49">
        <v>61</v>
      </c>
      <c r="E8" s="53">
        <f t="shared" si="0"/>
        <v>0.8970588235294118</v>
      </c>
      <c r="F8" s="116">
        <f>SUM(E19:E79)</f>
        <v>464</v>
      </c>
      <c r="G8" s="53">
        <f t="shared" si="1"/>
        <v>0.67149059334298122</v>
      </c>
      <c r="H8" s="186">
        <f>SUM(F19:F79)</f>
        <v>88230331</v>
      </c>
      <c r="I8" s="53">
        <f t="shared" si="2"/>
        <v>0.79294845439171369</v>
      </c>
    </row>
    <row r="9" spans="1:9">
      <c r="C9" s="187" t="s">
        <v>8</v>
      </c>
      <c r="D9" s="188">
        <f>SUM(D4:D8)</f>
        <v>68</v>
      </c>
      <c r="E9" s="189">
        <f>SUM(E6:E8)</f>
        <v>1</v>
      </c>
      <c r="F9" s="188">
        <f>SUM(F4:F8)</f>
        <v>691</v>
      </c>
      <c r="G9" s="189">
        <f>SUM(G6:G8)</f>
        <v>1</v>
      </c>
      <c r="H9" s="190">
        <f>SUM(H6:H8)</f>
        <v>111268684</v>
      </c>
      <c r="I9" s="189">
        <f>SUM(I6:I8)</f>
        <v>1</v>
      </c>
    </row>
    <row r="10" spans="1:9" ht="15.75" thickBot="1"/>
    <row r="11" spans="1:9" ht="45.75" customHeight="1" thickBot="1">
      <c r="A11" s="178" t="s">
        <v>126</v>
      </c>
      <c r="C11" s="179" t="s">
        <v>18</v>
      </c>
      <c r="D11" s="191" t="s">
        <v>25</v>
      </c>
      <c r="E11" s="191" t="s">
        <v>20</v>
      </c>
      <c r="F11" s="191" t="s">
        <v>21</v>
      </c>
      <c r="G11" s="191" t="s">
        <v>26</v>
      </c>
      <c r="H11" s="192" t="s">
        <v>27</v>
      </c>
    </row>
    <row r="12" spans="1:9" ht="15.75" thickTop="1">
      <c r="C12" s="106">
        <v>3</v>
      </c>
      <c r="D12" s="107" t="s">
        <v>66</v>
      </c>
      <c r="E12" s="88">
        <v>4</v>
      </c>
      <c r="F12" s="87">
        <v>823045</v>
      </c>
      <c r="G12" s="88">
        <v>38522</v>
      </c>
      <c r="H12" s="89">
        <v>43556</v>
      </c>
    </row>
    <row r="13" spans="1:9">
      <c r="C13" s="106">
        <v>3</v>
      </c>
      <c r="D13" s="107" t="s">
        <v>127</v>
      </c>
      <c r="E13" s="88">
        <v>8</v>
      </c>
      <c r="F13" s="87">
        <v>1683346</v>
      </c>
      <c r="G13" s="88">
        <v>38651</v>
      </c>
      <c r="H13" s="89">
        <v>43556</v>
      </c>
    </row>
    <row r="14" spans="1:9">
      <c r="C14" s="106">
        <v>3</v>
      </c>
      <c r="D14" s="107" t="s">
        <v>128</v>
      </c>
      <c r="E14" s="88">
        <v>10</v>
      </c>
      <c r="F14" s="87">
        <v>2042141</v>
      </c>
      <c r="G14" s="88">
        <v>42346</v>
      </c>
      <c r="H14" s="89">
        <v>43556</v>
      </c>
    </row>
    <row r="15" spans="1:9">
      <c r="C15" s="106">
        <v>3</v>
      </c>
      <c r="D15" s="107" t="s">
        <v>129</v>
      </c>
      <c r="E15" s="88">
        <v>103</v>
      </c>
      <c r="F15" s="87">
        <v>7670718</v>
      </c>
      <c r="G15" s="88">
        <v>57304</v>
      </c>
      <c r="H15" s="89">
        <v>47392</v>
      </c>
    </row>
    <row r="16" spans="1:9">
      <c r="C16" s="106">
        <v>3</v>
      </c>
      <c r="D16" s="107" t="s">
        <v>130</v>
      </c>
      <c r="E16" s="88">
        <v>30</v>
      </c>
      <c r="F16" s="87">
        <v>4377679</v>
      </c>
      <c r="G16" s="88">
        <v>86660</v>
      </c>
      <c r="H16" s="89">
        <v>45658</v>
      </c>
    </row>
    <row r="17" spans="3:8">
      <c r="C17" s="106">
        <v>3</v>
      </c>
      <c r="D17" s="107" t="s">
        <v>131</v>
      </c>
      <c r="E17" s="88">
        <v>20</v>
      </c>
      <c r="F17" s="87">
        <v>2117115</v>
      </c>
      <c r="G17" s="88">
        <v>97720</v>
      </c>
      <c r="H17" s="89">
        <v>46113</v>
      </c>
    </row>
    <row r="18" spans="3:8">
      <c r="C18" s="106">
        <v>4</v>
      </c>
      <c r="D18" s="107" t="s">
        <v>132</v>
      </c>
      <c r="E18" s="88">
        <v>52</v>
      </c>
      <c r="F18" s="87">
        <v>4324309</v>
      </c>
      <c r="G18" s="88">
        <v>57315</v>
      </c>
      <c r="H18" s="89">
        <v>47939</v>
      </c>
    </row>
    <row r="19" spans="3:8" ht="14.25" customHeight="1">
      <c r="C19" s="106">
        <v>5</v>
      </c>
      <c r="D19" s="193" t="s">
        <v>133</v>
      </c>
      <c r="E19" s="88">
        <v>30</v>
      </c>
      <c r="F19" s="194">
        <v>1915295</v>
      </c>
      <c r="G19" s="88">
        <v>47036</v>
      </c>
      <c r="H19" s="89">
        <v>46935</v>
      </c>
    </row>
    <row r="20" spans="3:8">
      <c r="C20" s="106">
        <v>5</v>
      </c>
      <c r="D20" s="107" t="s">
        <v>134</v>
      </c>
      <c r="E20" s="88">
        <v>12</v>
      </c>
      <c r="F20" s="87">
        <v>1950657</v>
      </c>
      <c r="G20" s="88">
        <v>90941</v>
      </c>
      <c r="H20" s="89">
        <v>45870</v>
      </c>
    </row>
    <row r="21" spans="3:8">
      <c r="C21" s="106">
        <v>6</v>
      </c>
      <c r="D21" s="107" t="s">
        <v>135</v>
      </c>
      <c r="E21" s="88">
        <v>8</v>
      </c>
      <c r="F21" s="87">
        <v>1514311</v>
      </c>
      <c r="G21" s="88">
        <v>25756</v>
      </c>
      <c r="H21" s="89">
        <v>43556</v>
      </c>
    </row>
    <row r="22" spans="3:8">
      <c r="C22" s="106">
        <v>6</v>
      </c>
      <c r="D22" s="107" t="s">
        <v>136</v>
      </c>
      <c r="E22" s="88">
        <v>12</v>
      </c>
      <c r="F22" s="87">
        <v>2809519</v>
      </c>
      <c r="G22" s="88">
        <v>25760</v>
      </c>
      <c r="H22" s="89">
        <v>43556</v>
      </c>
    </row>
    <row r="23" spans="3:8">
      <c r="C23" s="106">
        <v>6</v>
      </c>
      <c r="D23" s="107" t="s">
        <v>66</v>
      </c>
      <c r="E23" s="88">
        <v>4</v>
      </c>
      <c r="F23" s="87">
        <v>886584</v>
      </c>
      <c r="G23" s="88">
        <v>38312</v>
      </c>
      <c r="H23" s="89">
        <v>43556</v>
      </c>
    </row>
    <row r="24" spans="3:8">
      <c r="C24" s="106">
        <v>6</v>
      </c>
      <c r="D24" s="107" t="s">
        <v>66</v>
      </c>
      <c r="E24" s="88">
        <v>4</v>
      </c>
      <c r="F24" s="87">
        <v>861627</v>
      </c>
      <c r="G24" s="88">
        <v>38323</v>
      </c>
      <c r="H24" s="89">
        <v>43556</v>
      </c>
    </row>
    <row r="25" spans="3:8">
      <c r="C25" s="106">
        <v>6</v>
      </c>
      <c r="D25" s="107" t="s">
        <v>137</v>
      </c>
      <c r="E25" s="88">
        <v>8</v>
      </c>
      <c r="F25" s="87">
        <v>1791707</v>
      </c>
      <c r="G25" s="88">
        <v>38334</v>
      </c>
      <c r="H25" s="89">
        <v>43556</v>
      </c>
    </row>
    <row r="26" spans="3:8">
      <c r="C26" s="106">
        <v>6</v>
      </c>
      <c r="D26" s="107" t="s">
        <v>66</v>
      </c>
      <c r="E26" s="88">
        <v>4</v>
      </c>
      <c r="F26" s="87">
        <v>923894</v>
      </c>
      <c r="G26" s="88">
        <v>38345</v>
      </c>
      <c r="H26" s="89">
        <v>43556</v>
      </c>
    </row>
    <row r="27" spans="3:8">
      <c r="C27" s="106">
        <v>6</v>
      </c>
      <c r="D27" s="107" t="s">
        <v>66</v>
      </c>
      <c r="E27" s="88">
        <v>4</v>
      </c>
      <c r="F27" s="87">
        <v>914799</v>
      </c>
      <c r="G27" s="88">
        <v>38356</v>
      </c>
      <c r="H27" s="89">
        <v>43556</v>
      </c>
    </row>
    <row r="28" spans="3:8">
      <c r="C28" s="106">
        <v>6</v>
      </c>
      <c r="D28" s="107" t="s">
        <v>138</v>
      </c>
      <c r="E28" s="88">
        <v>8</v>
      </c>
      <c r="F28" s="87">
        <v>1699511</v>
      </c>
      <c r="G28" s="88">
        <v>38360</v>
      </c>
      <c r="H28" s="89">
        <v>43556</v>
      </c>
    </row>
    <row r="29" spans="3:8">
      <c r="C29" s="106">
        <v>6</v>
      </c>
      <c r="D29" s="107" t="s">
        <v>66</v>
      </c>
      <c r="E29" s="88">
        <v>4</v>
      </c>
      <c r="F29" s="87">
        <v>854143</v>
      </c>
      <c r="G29" s="88">
        <v>38371</v>
      </c>
      <c r="H29" s="89">
        <v>43556</v>
      </c>
    </row>
    <row r="30" spans="3:8">
      <c r="C30" s="106">
        <v>6</v>
      </c>
      <c r="D30" s="107" t="s">
        <v>66</v>
      </c>
      <c r="E30" s="88">
        <v>4</v>
      </c>
      <c r="F30" s="87">
        <v>857838</v>
      </c>
      <c r="G30" s="88">
        <v>38393</v>
      </c>
      <c r="H30" s="89">
        <v>43556</v>
      </c>
    </row>
    <row r="31" spans="3:8">
      <c r="C31" s="106">
        <v>6</v>
      </c>
      <c r="D31" s="107" t="s">
        <v>139</v>
      </c>
      <c r="E31" s="88">
        <v>8</v>
      </c>
      <c r="F31" s="87">
        <v>1687657</v>
      </c>
      <c r="G31" s="88">
        <v>38404</v>
      </c>
      <c r="H31" s="89">
        <v>43556</v>
      </c>
    </row>
    <row r="32" spans="3:8">
      <c r="C32" s="106">
        <v>6</v>
      </c>
      <c r="D32" s="107" t="s">
        <v>66</v>
      </c>
      <c r="E32" s="88">
        <v>4</v>
      </c>
      <c r="F32" s="87">
        <v>864457</v>
      </c>
      <c r="G32" s="88">
        <v>38415</v>
      </c>
      <c r="H32" s="89">
        <v>43556</v>
      </c>
    </row>
    <row r="33" spans="3:8">
      <c r="C33" s="106">
        <v>6</v>
      </c>
      <c r="D33" s="107" t="s">
        <v>66</v>
      </c>
      <c r="E33" s="88">
        <v>4</v>
      </c>
      <c r="F33" s="87">
        <v>853835</v>
      </c>
      <c r="G33" s="88">
        <v>38426</v>
      </c>
      <c r="H33" s="89">
        <v>43556</v>
      </c>
    </row>
    <row r="34" spans="3:8">
      <c r="C34" s="106">
        <v>6</v>
      </c>
      <c r="D34" s="107" t="s">
        <v>140</v>
      </c>
      <c r="E34" s="88">
        <v>8</v>
      </c>
      <c r="F34" s="87">
        <v>1708285</v>
      </c>
      <c r="G34" s="88">
        <v>38430</v>
      </c>
      <c r="H34" s="89">
        <v>43556</v>
      </c>
    </row>
    <row r="35" spans="3:8">
      <c r="C35" s="106">
        <v>6</v>
      </c>
      <c r="D35" s="107" t="s">
        <v>66</v>
      </c>
      <c r="E35" s="88">
        <v>4</v>
      </c>
      <c r="F35" s="87">
        <v>853835</v>
      </c>
      <c r="G35" s="88">
        <v>38441</v>
      </c>
      <c r="H35" s="89">
        <v>43556</v>
      </c>
    </row>
    <row r="36" spans="3:8">
      <c r="C36" s="106">
        <v>6</v>
      </c>
      <c r="D36" s="107" t="s">
        <v>66</v>
      </c>
      <c r="E36" s="88">
        <v>4</v>
      </c>
      <c r="F36" s="87">
        <v>855836</v>
      </c>
      <c r="G36" s="88">
        <v>38452</v>
      </c>
      <c r="H36" s="89">
        <v>43556</v>
      </c>
    </row>
    <row r="37" spans="3:8">
      <c r="C37" s="106">
        <v>6</v>
      </c>
      <c r="D37" s="107" t="s">
        <v>141</v>
      </c>
      <c r="E37" s="88">
        <v>8</v>
      </c>
      <c r="F37" s="87">
        <v>1715371</v>
      </c>
      <c r="G37" s="88">
        <v>38463</v>
      </c>
      <c r="H37" s="89">
        <v>43556</v>
      </c>
    </row>
    <row r="38" spans="3:8">
      <c r="C38" s="106">
        <v>6</v>
      </c>
      <c r="D38" s="107" t="s">
        <v>142</v>
      </c>
      <c r="E38" s="88">
        <v>10</v>
      </c>
      <c r="F38" s="87">
        <v>2056657</v>
      </c>
      <c r="G38" s="88">
        <v>38474</v>
      </c>
      <c r="H38" s="89">
        <v>43556</v>
      </c>
    </row>
    <row r="39" spans="3:8">
      <c r="C39" s="106">
        <v>6</v>
      </c>
      <c r="D39" s="107" t="s">
        <v>143</v>
      </c>
      <c r="E39" s="88">
        <v>8</v>
      </c>
      <c r="F39" s="87">
        <v>1633313</v>
      </c>
      <c r="G39" s="88">
        <v>38485</v>
      </c>
      <c r="H39" s="89">
        <v>43556</v>
      </c>
    </row>
    <row r="40" spans="3:8">
      <c r="C40" s="106">
        <v>6</v>
      </c>
      <c r="D40" s="107" t="s">
        <v>66</v>
      </c>
      <c r="E40" s="88">
        <v>4</v>
      </c>
      <c r="F40" s="87">
        <v>826201</v>
      </c>
      <c r="G40" s="88">
        <v>38496</v>
      </c>
      <c r="H40" s="89">
        <v>43556</v>
      </c>
    </row>
    <row r="41" spans="3:8">
      <c r="C41" s="106">
        <v>6</v>
      </c>
      <c r="D41" s="107" t="s">
        <v>144</v>
      </c>
      <c r="E41" s="88">
        <v>12</v>
      </c>
      <c r="F41" s="87">
        <v>2483684</v>
      </c>
      <c r="G41" s="88">
        <v>38500</v>
      </c>
      <c r="H41" s="89">
        <v>43556</v>
      </c>
    </row>
    <row r="42" spans="3:8">
      <c r="C42" s="106">
        <v>6</v>
      </c>
      <c r="D42" s="107" t="s">
        <v>145</v>
      </c>
      <c r="E42" s="88">
        <v>10</v>
      </c>
      <c r="F42" s="87">
        <v>2052610</v>
      </c>
      <c r="G42" s="88">
        <v>38511</v>
      </c>
      <c r="H42" s="89">
        <v>43556</v>
      </c>
    </row>
    <row r="43" spans="3:8">
      <c r="C43" s="106">
        <v>6</v>
      </c>
      <c r="D43" s="107" t="s">
        <v>146</v>
      </c>
      <c r="E43" s="88">
        <v>10</v>
      </c>
      <c r="F43" s="87">
        <v>2071392</v>
      </c>
      <c r="G43" s="88">
        <v>38533</v>
      </c>
      <c r="H43" s="89">
        <v>43556</v>
      </c>
    </row>
    <row r="44" spans="3:8">
      <c r="C44" s="106">
        <v>6</v>
      </c>
      <c r="D44" s="107" t="s">
        <v>147</v>
      </c>
      <c r="E44" s="88">
        <v>16</v>
      </c>
      <c r="F44" s="87">
        <v>3255464</v>
      </c>
      <c r="G44" s="88">
        <v>38544</v>
      </c>
      <c r="H44" s="89">
        <v>43556</v>
      </c>
    </row>
    <row r="45" spans="3:8">
      <c r="C45" s="106">
        <v>6</v>
      </c>
      <c r="D45" s="107" t="s">
        <v>148</v>
      </c>
      <c r="E45" s="88">
        <v>10</v>
      </c>
      <c r="F45" s="87">
        <v>2055458</v>
      </c>
      <c r="G45" s="88">
        <v>38555</v>
      </c>
      <c r="H45" s="89">
        <v>43556</v>
      </c>
    </row>
    <row r="46" spans="3:8">
      <c r="C46" s="106">
        <v>6</v>
      </c>
      <c r="D46" s="107" t="s">
        <v>149</v>
      </c>
      <c r="E46" s="88">
        <v>8</v>
      </c>
      <c r="F46" s="87">
        <v>1714598</v>
      </c>
      <c r="G46" s="88">
        <v>38566</v>
      </c>
      <c r="H46" s="89">
        <v>43556</v>
      </c>
    </row>
    <row r="47" spans="3:8">
      <c r="C47" s="106">
        <v>6</v>
      </c>
      <c r="D47" s="107" t="s">
        <v>66</v>
      </c>
      <c r="E47" s="88">
        <v>4</v>
      </c>
      <c r="F47" s="87">
        <v>859839</v>
      </c>
      <c r="G47" s="88">
        <v>38570</v>
      </c>
      <c r="H47" s="89">
        <v>43556</v>
      </c>
    </row>
    <row r="48" spans="3:8">
      <c r="C48" s="106">
        <v>6</v>
      </c>
      <c r="D48" s="107" t="s">
        <v>66</v>
      </c>
      <c r="E48" s="88">
        <v>2</v>
      </c>
      <c r="F48" s="87">
        <v>439926</v>
      </c>
      <c r="G48" s="88">
        <v>38581</v>
      </c>
      <c r="H48" s="89">
        <v>43556</v>
      </c>
    </row>
    <row r="49" spans="3:8">
      <c r="C49" s="106">
        <v>6</v>
      </c>
      <c r="D49" s="107" t="s">
        <v>150</v>
      </c>
      <c r="E49" s="88">
        <v>6</v>
      </c>
      <c r="F49" s="87">
        <v>1257121</v>
      </c>
      <c r="G49" s="88">
        <v>38592</v>
      </c>
      <c r="H49" s="89">
        <v>43556</v>
      </c>
    </row>
    <row r="50" spans="3:8">
      <c r="C50" s="106">
        <v>6</v>
      </c>
      <c r="D50" s="107" t="s">
        <v>66</v>
      </c>
      <c r="E50" s="88">
        <v>2</v>
      </c>
      <c r="F50" s="87">
        <v>469740</v>
      </c>
      <c r="G50" s="88">
        <v>38603</v>
      </c>
      <c r="H50" s="89">
        <v>43556</v>
      </c>
    </row>
    <row r="51" spans="3:8">
      <c r="C51" s="106">
        <v>6</v>
      </c>
      <c r="D51" s="107" t="s">
        <v>151</v>
      </c>
      <c r="E51" s="88">
        <v>6</v>
      </c>
      <c r="F51" s="87">
        <v>857838</v>
      </c>
      <c r="G51" s="88">
        <v>38614</v>
      </c>
      <c r="H51" s="89">
        <v>43556</v>
      </c>
    </row>
    <row r="52" spans="3:8">
      <c r="C52" s="106">
        <v>6</v>
      </c>
      <c r="D52" s="107" t="s">
        <v>66</v>
      </c>
      <c r="E52" s="88">
        <v>4</v>
      </c>
      <c r="F52" s="87">
        <v>848909</v>
      </c>
      <c r="G52" s="88">
        <v>38625</v>
      </c>
      <c r="H52" s="89">
        <v>43556</v>
      </c>
    </row>
    <row r="53" spans="3:8">
      <c r="C53" s="106">
        <v>6</v>
      </c>
      <c r="D53" s="107" t="s">
        <v>152</v>
      </c>
      <c r="E53" s="88">
        <v>8</v>
      </c>
      <c r="F53" s="87">
        <v>1717948</v>
      </c>
      <c r="G53" s="88">
        <v>38636</v>
      </c>
      <c r="H53" s="89">
        <v>43556</v>
      </c>
    </row>
    <row r="54" spans="3:8">
      <c r="C54" s="106">
        <v>6</v>
      </c>
      <c r="D54" s="107" t="s">
        <v>66</v>
      </c>
      <c r="E54" s="88">
        <v>2</v>
      </c>
      <c r="F54" s="87">
        <v>439926</v>
      </c>
      <c r="G54" s="88">
        <v>38640</v>
      </c>
      <c r="H54" s="89">
        <v>43556</v>
      </c>
    </row>
    <row r="55" spans="3:8">
      <c r="C55" s="106">
        <v>6</v>
      </c>
      <c r="D55" s="107" t="s">
        <v>66</v>
      </c>
      <c r="E55" s="88">
        <v>4</v>
      </c>
      <c r="F55" s="87">
        <v>853835</v>
      </c>
      <c r="G55" s="88">
        <v>38662</v>
      </c>
      <c r="H55" s="89">
        <v>43556</v>
      </c>
    </row>
    <row r="56" spans="3:8">
      <c r="C56" s="106">
        <v>6</v>
      </c>
      <c r="D56" s="107" t="s">
        <v>66</v>
      </c>
      <c r="E56" s="88">
        <v>4</v>
      </c>
      <c r="F56" s="87">
        <v>853835</v>
      </c>
      <c r="G56" s="88">
        <v>38673</v>
      </c>
      <c r="H56" s="89">
        <v>43556</v>
      </c>
    </row>
    <row r="57" spans="3:8">
      <c r="C57" s="106">
        <v>6</v>
      </c>
      <c r="D57" s="107" t="s">
        <v>153</v>
      </c>
      <c r="E57" s="88">
        <v>8</v>
      </c>
      <c r="F57" s="87">
        <v>1696278</v>
      </c>
      <c r="G57" s="88">
        <v>38684</v>
      </c>
      <c r="H57" s="89">
        <v>43556</v>
      </c>
    </row>
    <row r="58" spans="3:8">
      <c r="C58" s="106">
        <v>6</v>
      </c>
      <c r="D58" s="107" t="s">
        <v>154</v>
      </c>
      <c r="E58" s="88">
        <v>8</v>
      </c>
      <c r="F58" s="87">
        <v>1715471</v>
      </c>
      <c r="G58" s="88">
        <v>38695</v>
      </c>
      <c r="H58" s="89">
        <v>43556</v>
      </c>
    </row>
    <row r="59" spans="3:8">
      <c r="C59" s="106">
        <v>6</v>
      </c>
      <c r="D59" s="107" t="s">
        <v>155</v>
      </c>
      <c r="E59" s="88">
        <v>8</v>
      </c>
      <c r="F59" s="87">
        <v>1782848</v>
      </c>
      <c r="G59" s="88">
        <v>38706</v>
      </c>
      <c r="H59" s="89">
        <v>43556</v>
      </c>
    </row>
    <row r="60" spans="3:8">
      <c r="C60" s="106">
        <v>6</v>
      </c>
      <c r="D60" s="107" t="s">
        <v>66</v>
      </c>
      <c r="E60" s="88">
        <v>2</v>
      </c>
      <c r="F60" s="87">
        <v>440160</v>
      </c>
      <c r="G60" s="88">
        <v>38710</v>
      </c>
      <c r="H60" s="89">
        <v>43556</v>
      </c>
    </row>
    <row r="61" spans="3:8">
      <c r="C61" s="106">
        <v>6</v>
      </c>
      <c r="D61" s="107" t="s">
        <v>66</v>
      </c>
      <c r="E61" s="88">
        <v>4</v>
      </c>
      <c r="F61" s="87">
        <v>853835</v>
      </c>
      <c r="G61" s="88">
        <v>38721</v>
      </c>
      <c r="H61" s="89">
        <v>43556</v>
      </c>
    </row>
    <row r="62" spans="3:8">
      <c r="C62" s="106">
        <v>6</v>
      </c>
      <c r="D62" s="107" t="s">
        <v>66</v>
      </c>
      <c r="E62" s="88">
        <v>4</v>
      </c>
      <c r="F62" s="87">
        <v>811653</v>
      </c>
      <c r="G62" s="88">
        <v>38732</v>
      </c>
      <c r="H62" s="89">
        <v>43556</v>
      </c>
    </row>
    <row r="63" spans="3:8">
      <c r="C63" s="106">
        <v>6</v>
      </c>
      <c r="D63" s="107" t="s">
        <v>156</v>
      </c>
      <c r="E63" s="88">
        <v>10</v>
      </c>
      <c r="F63" s="87">
        <v>1996958</v>
      </c>
      <c r="G63" s="88">
        <v>38743</v>
      </c>
      <c r="H63" s="89">
        <v>43556</v>
      </c>
    </row>
    <row r="64" spans="3:8">
      <c r="C64" s="106">
        <v>6</v>
      </c>
      <c r="D64" s="107" t="s">
        <v>157</v>
      </c>
      <c r="E64" s="88">
        <v>10</v>
      </c>
      <c r="F64" s="87">
        <v>2141361</v>
      </c>
      <c r="G64" s="88">
        <v>38754</v>
      </c>
      <c r="H64" s="89">
        <v>43556</v>
      </c>
    </row>
    <row r="65" spans="3:8">
      <c r="C65" s="106">
        <v>6</v>
      </c>
      <c r="D65" s="107" t="s">
        <v>66</v>
      </c>
      <c r="E65" s="88">
        <v>4</v>
      </c>
      <c r="F65" s="87">
        <v>763621</v>
      </c>
      <c r="G65" s="88">
        <v>42221</v>
      </c>
      <c r="H65" s="89">
        <v>43556</v>
      </c>
    </row>
    <row r="66" spans="3:8">
      <c r="C66" s="106">
        <v>6</v>
      </c>
      <c r="D66" s="107" t="s">
        <v>158</v>
      </c>
      <c r="E66" s="88">
        <v>8</v>
      </c>
      <c r="F66" s="87">
        <v>1514619</v>
      </c>
      <c r="G66" s="88">
        <v>42232</v>
      </c>
      <c r="H66" s="89">
        <v>43556</v>
      </c>
    </row>
    <row r="67" spans="3:8">
      <c r="C67" s="106">
        <v>6</v>
      </c>
      <c r="D67" s="107" t="s">
        <v>66</v>
      </c>
      <c r="E67" s="88">
        <v>2</v>
      </c>
      <c r="F67" s="87">
        <v>439926</v>
      </c>
      <c r="G67" s="88">
        <v>42243</v>
      </c>
      <c r="H67" s="89">
        <v>43556</v>
      </c>
    </row>
    <row r="68" spans="3:8">
      <c r="C68" s="106">
        <v>6</v>
      </c>
      <c r="D68" s="107" t="s">
        <v>159</v>
      </c>
      <c r="E68" s="88">
        <v>6</v>
      </c>
      <c r="F68" s="87">
        <v>1275441</v>
      </c>
      <c r="G68" s="88">
        <v>42254</v>
      </c>
      <c r="H68" s="89">
        <v>43556</v>
      </c>
    </row>
    <row r="69" spans="3:8">
      <c r="C69" s="106">
        <v>6</v>
      </c>
      <c r="D69" s="107" t="s">
        <v>66</v>
      </c>
      <c r="E69" s="88">
        <v>4</v>
      </c>
      <c r="F69" s="87">
        <v>853835</v>
      </c>
      <c r="G69" s="88">
        <v>42265</v>
      </c>
      <c r="H69" s="89">
        <v>43556</v>
      </c>
    </row>
    <row r="70" spans="3:8">
      <c r="C70" s="106">
        <v>6</v>
      </c>
      <c r="D70" s="107" t="s">
        <v>160</v>
      </c>
      <c r="E70" s="88">
        <v>8</v>
      </c>
      <c r="F70" s="87">
        <v>1683346</v>
      </c>
      <c r="G70" s="88">
        <v>42276</v>
      </c>
      <c r="H70" s="89">
        <v>43556</v>
      </c>
    </row>
    <row r="71" spans="3:8">
      <c r="C71" s="106">
        <v>6</v>
      </c>
      <c r="D71" s="107" t="s">
        <v>66</v>
      </c>
      <c r="E71" s="88">
        <v>2</v>
      </c>
      <c r="F71" s="87">
        <v>439926</v>
      </c>
      <c r="G71" s="88">
        <v>42280</v>
      </c>
      <c r="H71" s="89">
        <v>43556</v>
      </c>
    </row>
    <row r="72" spans="3:8">
      <c r="C72" s="106">
        <v>6</v>
      </c>
      <c r="D72" s="107" t="s">
        <v>66</v>
      </c>
      <c r="E72" s="88">
        <v>4</v>
      </c>
      <c r="F72" s="87">
        <v>853835</v>
      </c>
      <c r="G72" s="88">
        <v>42335</v>
      </c>
      <c r="H72" s="89">
        <v>43556</v>
      </c>
    </row>
    <row r="73" spans="3:8">
      <c r="C73" s="106">
        <v>6</v>
      </c>
      <c r="D73" s="107" t="s">
        <v>161</v>
      </c>
      <c r="E73" s="88">
        <v>8</v>
      </c>
      <c r="F73" s="87">
        <v>1625307</v>
      </c>
      <c r="G73" s="88">
        <v>42350</v>
      </c>
      <c r="H73" s="89">
        <v>43556</v>
      </c>
    </row>
    <row r="74" spans="3:8">
      <c r="C74" s="106">
        <v>6</v>
      </c>
      <c r="D74" s="107" t="s">
        <v>162</v>
      </c>
      <c r="E74" s="88">
        <v>10</v>
      </c>
      <c r="F74" s="87">
        <v>1988644</v>
      </c>
      <c r="G74" s="88">
        <v>42361</v>
      </c>
      <c r="H74" s="89">
        <v>43556</v>
      </c>
    </row>
    <row r="75" spans="3:8">
      <c r="C75" s="106">
        <v>6</v>
      </c>
      <c r="D75" s="107" t="s">
        <v>163</v>
      </c>
      <c r="E75" s="88">
        <v>10</v>
      </c>
      <c r="F75" s="87">
        <v>1979792</v>
      </c>
      <c r="G75" s="88">
        <v>42372</v>
      </c>
      <c r="H75" s="89">
        <v>43556</v>
      </c>
    </row>
    <row r="76" spans="3:8">
      <c r="C76" s="106">
        <v>6</v>
      </c>
      <c r="D76" s="107" t="s">
        <v>164</v>
      </c>
      <c r="E76" s="88">
        <v>8</v>
      </c>
      <c r="F76" s="87">
        <v>1607777</v>
      </c>
      <c r="G76" s="88">
        <v>44796</v>
      </c>
      <c r="H76" s="89">
        <v>44166</v>
      </c>
    </row>
    <row r="77" spans="3:8">
      <c r="C77" s="106">
        <v>6</v>
      </c>
      <c r="D77" s="107" t="s">
        <v>165</v>
      </c>
      <c r="E77" s="88">
        <v>24</v>
      </c>
      <c r="F77" s="87">
        <v>3292987</v>
      </c>
      <c r="G77" s="88">
        <v>44855</v>
      </c>
      <c r="H77" s="89">
        <v>44166</v>
      </c>
    </row>
    <row r="78" spans="3:8">
      <c r="C78" s="106">
        <v>6</v>
      </c>
      <c r="D78" s="107" t="s">
        <v>166</v>
      </c>
      <c r="E78" s="88">
        <v>16</v>
      </c>
      <c r="F78" s="87">
        <v>2288082</v>
      </c>
      <c r="G78" s="88">
        <v>44866</v>
      </c>
      <c r="H78" s="89">
        <v>44166</v>
      </c>
    </row>
    <row r="79" spans="3:8">
      <c r="C79" s="106">
        <v>6</v>
      </c>
      <c r="D79" s="107" t="s">
        <v>167</v>
      </c>
      <c r="E79" s="88">
        <v>24</v>
      </c>
      <c r="F79" s="87">
        <v>3917174</v>
      </c>
      <c r="G79" s="88">
        <v>44870</v>
      </c>
      <c r="H79" s="89">
        <v>44166</v>
      </c>
    </row>
    <row r="80" spans="3:8">
      <c r="E80" s="82"/>
      <c r="F80" s="8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147A2-3F98-4E32-9179-CC05EC956E54}">
  <dimension ref="A1:Q59"/>
  <sheetViews>
    <sheetView topLeftCell="B40" workbookViewId="0">
      <selection activeCell="J63" sqref="J63"/>
    </sheetView>
  </sheetViews>
  <sheetFormatPr baseColWidth="10" defaultRowHeight="15"/>
  <cols>
    <col min="1" max="1" width="27.140625" customWidth="1"/>
    <col min="2" max="2" width="13.7109375" style="7" customWidth="1"/>
    <col min="3" max="3" width="11.42578125" style="42"/>
    <col min="4" max="4" width="11.42578125" style="7"/>
    <col min="5" max="5" width="11.42578125" style="42"/>
    <col min="6" max="6" width="15.42578125" style="8" customWidth="1"/>
    <col min="7" max="7" width="11.42578125" style="42"/>
    <col min="9" max="9" width="16.7109375" customWidth="1"/>
    <col min="10" max="10" width="60.140625" customWidth="1"/>
  </cols>
  <sheetData>
    <row r="1" spans="1:9" ht="45.75" customHeight="1" thickTop="1" thickBot="1">
      <c r="A1" s="276" t="s">
        <v>459</v>
      </c>
      <c r="B1" s="90" t="s">
        <v>16</v>
      </c>
      <c r="F1" s="154"/>
    </row>
    <row r="2" spans="1:9" ht="16.5" thickTop="1" thickBot="1">
      <c r="A2" s="43"/>
      <c r="B2" s="90"/>
      <c r="F2" s="154"/>
    </row>
    <row r="3" spans="1:9" ht="45.75" customHeight="1" thickBot="1">
      <c r="A3" s="277" t="s">
        <v>460</v>
      </c>
      <c r="B3" s="91"/>
      <c r="F3" s="154"/>
    </row>
    <row r="4" spans="1:9" ht="15.75" thickBot="1">
      <c r="F4" s="154"/>
    </row>
    <row r="5" spans="1:9" ht="45.75" customHeight="1" thickBot="1">
      <c r="A5" s="278" t="s">
        <v>18</v>
      </c>
      <c r="B5" s="279" t="s">
        <v>19</v>
      </c>
      <c r="C5" s="280" t="s">
        <v>1</v>
      </c>
      <c r="D5" s="279" t="s">
        <v>20</v>
      </c>
      <c r="E5" s="280" t="s">
        <v>1</v>
      </c>
      <c r="F5" s="281" t="s">
        <v>21</v>
      </c>
      <c r="G5" s="282" t="s">
        <v>1</v>
      </c>
    </row>
    <row r="6" spans="1:9" ht="15.75" thickTop="1">
      <c r="A6" s="49">
        <v>1</v>
      </c>
      <c r="B6" s="50">
        <v>0</v>
      </c>
      <c r="C6" s="51">
        <v>0</v>
      </c>
      <c r="D6" s="50">
        <v>0</v>
      </c>
      <c r="E6" s="51">
        <f>D6/D$11</f>
        <v>0</v>
      </c>
      <c r="F6" s="68">
        <v>0</v>
      </c>
      <c r="G6" s="51">
        <f>F6/F$11</f>
        <v>0</v>
      </c>
    </row>
    <row r="7" spans="1:9">
      <c r="A7" s="49">
        <v>2</v>
      </c>
      <c r="B7" s="49">
        <f>SUM(B32,B44)</f>
        <v>2</v>
      </c>
      <c r="C7" s="53">
        <f>B7/B$11</f>
        <v>0.5</v>
      </c>
      <c r="D7" s="49">
        <f>SUM(D32,D44)</f>
        <v>30</v>
      </c>
      <c r="E7" s="53">
        <f>D7/D$11</f>
        <v>0.18181818181818182</v>
      </c>
      <c r="F7" s="54">
        <f>SUM(F32,F44)</f>
        <v>2018906</v>
      </c>
      <c r="G7" s="53">
        <f t="shared" ref="G7:G10" si="0">F7/F$11</f>
        <v>0.15814984733794937</v>
      </c>
    </row>
    <row r="8" spans="1:9">
      <c r="A8" s="49">
        <v>3</v>
      </c>
      <c r="B8" s="49">
        <f>SUM(B21,B33,)</f>
        <v>2</v>
      </c>
      <c r="C8" s="53">
        <f t="shared" ref="C8:C10" si="1">B8/B$11</f>
        <v>0.5</v>
      </c>
      <c r="D8" s="49">
        <f>SUM(D21,D33,)</f>
        <v>135</v>
      </c>
      <c r="E8" s="53">
        <f t="shared" ref="E8:E10" si="2">D8/D$11</f>
        <v>0.81818181818181823</v>
      </c>
      <c r="F8" s="54">
        <f>SUM(F21,F33,)</f>
        <v>10746873</v>
      </c>
      <c r="G8" s="53">
        <f t="shared" si="0"/>
        <v>0.84185015266205065</v>
      </c>
    </row>
    <row r="9" spans="1:9">
      <c r="A9" s="49">
        <v>4</v>
      </c>
      <c r="B9" s="49">
        <v>0</v>
      </c>
      <c r="C9" s="53">
        <f t="shared" si="1"/>
        <v>0</v>
      </c>
      <c r="D9" s="49">
        <v>0</v>
      </c>
      <c r="E9" s="53">
        <f t="shared" si="2"/>
        <v>0</v>
      </c>
      <c r="F9" s="55">
        <v>0</v>
      </c>
      <c r="G9" s="53">
        <f t="shared" si="0"/>
        <v>0</v>
      </c>
    </row>
    <row r="10" spans="1:9">
      <c r="A10" s="49" t="s">
        <v>5</v>
      </c>
      <c r="B10" s="49">
        <v>0</v>
      </c>
      <c r="C10" s="53">
        <f t="shared" si="1"/>
        <v>0</v>
      </c>
      <c r="D10" s="49">
        <v>0</v>
      </c>
      <c r="E10" s="53">
        <f t="shared" si="2"/>
        <v>0</v>
      </c>
      <c r="F10" s="55">
        <v>0</v>
      </c>
      <c r="G10" s="53">
        <f t="shared" si="0"/>
        <v>0</v>
      </c>
    </row>
    <row r="11" spans="1:9">
      <c r="A11" s="283" t="s">
        <v>8</v>
      </c>
      <c r="B11" s="283">
        <f t="shared" ref="B11:G11" si="3">SUM(B6:B10)</f>
        <v>4</v>
      </c>
      <c r="C11" s="293">
        <f t="shared" si="3"/>
        <v>1</v>
      </c>
      <c r="D11" s="283">
        <f t="shared" si="3"/>
        <v>165</v>
      </c>
      <c r="E11" s="293">
        <f t="shared" si="3"/>
        <v>1</v>
      </c>
      <c r="F11" s="294">
        <f t="shared" si="3"/>
        <v>12765779</v>
      </c>
      <c r="G11" s="293">
        <f t="shared" si="3"/>
        <v>1</v>
      </c>
    </row>
    <row r="13" spans="1:9" ht="15.75" thickBot="1"/>
    <row r="14" spans="1:9" ht="45.75" customHeight="1" thickBot="1">
      <c r="A14" s="284" t="s">
        <v>461</v>
      </c>
      <c r="E14" s="59"/>
      <c r="F14" s="154"/>
    </row>
    <row r="15" spans="1:9" ht="16.5" thickTop="1" thickBot="1">
      <c r="A15" s="61"/>
      <c r="E15" s="59"/>
      <c r="F15" s="154"/>
    </row>
    <row r="16" spans="1:9" ht="45.75" customHeight="1" thickTop="1" thickBot="1">
      <c r="A16" s="285" t="s">
        <v>23</v>
      </c>
      <c r="E16" s="59"/>
      <c r="F16" s="154"/>
      <c r="I16" s="286" t="s">
        <v>24</v>
      </c>
    </row>
    <row r="17" spans="1:17" ht="16.5" thickTop="1" thickBot="1">
      <c r="F17" s="154"/>
    </row>
    <row r="18" spans="1:17" ht="45.75" customHeight="1" thickBot="1">
      <c r="A18" s="287" t="s">
        <v>18</v>
      </c>
      <c r="B18" s="279" t="s">
        <v>19</v>
      </c>
      <c r="C18" s="280" t="s">
        <v>1</v>
      </c>
      <c r="D18" s="279" t="s">
        <v>20</v>
      </c>
      <c r="E18" s="280" t="s">
        <v>1</v>
      </c>
      <c r="F18" s="281" t="s">
        <v>21</v>
      </c>
      <c r="G18" s="282" t="s">
        <v>1</v>
      </c>
      <c r="I18" s="288" t="s">
        <v>18</v>
      </c>
      <c r="J18" s="289" t="s">
        <v>25</v>
      </c>
      <c r="K18" s="289" t="s">
        <v>20</v>
      </c>
      <c r="L18" s="289" t="s">
        <v>21</v>
      </c>
      <c r="M18" s="289" t="s">
        <v>26</v>
      </c>
      <c r="N18" s="290" t="s">
        <v>27</v>
      </c>
    </row>
    <row r="19" spans="1:17" ht="15" customHeight="1" thickTop="1">
      <c r="A19" s="50">
        <v>1</v>
      </c>
      <c r="B19" s="50">
        <v>0</v>
      </c>
      <c r="C19" s="51">
        <v>0</v>
      </c>
      <c r="D19" s="50">
        <v>0</v>
      </c>
      <c r="E19" s="51">
        <v>0</v>
      </c>
      <c r="F19" s="68">
        <v>0</v>
      </c>
      <c r="G19" s="51">
        <v>0</v>
      </c>
      <c r="I19" s="174">
        <v>3</v>
      </c>
      <c r="J19" s="291" t="s">
        <v>462</v>
      </c>
      <c r="K19" s="71">
        <v>133</v>
      </c>
      <c r="L19" s="87">
        <v>10571458</v>
      </c>
      <c r="M19" s="292">
        <v>5585</v>
      </c>
      <c r="N19" s="115">
        <v>42309</v>
      </c>
    </row>
    <row r="20" spans="1:17">
      <c r="A20" s="49">
        <v>2</v>
      </c>
      <c r="B20" s="49">
        <v>0</v>
      </c>
      <c r="C20" s="53">
        <v>0</v>
      </c>
      <c r="D20" s="49">
        <v>0</v>
      </c>
      <c r="E20" s="53">
        <v>0</v>
      </c>
      <c r="F20" s="55">
        <v>0</v>
      </c>
      <c r="G20" s="53">
        <v>0</v>
      </c>
    </row>
    <row r="21" spans="1:17">
      <c r="A21" s="49">
        <v>3</v>
      </c>
      <c r="B21" s="49">
        <v>1</v>
      </c>
      <c r="C21" s="53">
        <v>1</v>
      </c>
      <c r="D21" s="49">
        <v>133</v>
      </c>
      <c r="E21" s="53">
        <v>1</v>
      </c>
      <c r="F21" s="55">
        <f>L19</f>
        <v>10571458</v>
      </c>
      <c r="G21" s="53">
        <v>1</v>
      </c>
    </row>
    <row r="22" spans="1:17">
      <c r="A22" s="49">
        <v>4</v>
      </c>
      <c r="B22" s="49">
        <v>0</v>
      </c>
      <c r="C22" s="53">
        <v>0</v>
      </c>
      <c r="D22" s="49">
        <v>0</v>
      </c>
      <c r="E22" s="53">
        <v>0</v>
      </c>
      <c r="F22" s="55">
        <v>0</v>
      </c>
      <c r="G22" s="53">
        <v>0</v>
      </c>
    </row>
    <row r="23" spans="1:17">
      <c r="A23" s="49" t="s">
        <v>5</v>
      </c>
      <c r="B23" s="49">
        <v>0</v>
      </c>
      <c r="C23" s="53">
        <v>0</v>
      </c>
      <c r="D23" s="49">
        <v>0</v>
      </c>
      <c r="E23" s="53">
        <v>0</v>
      </c>
      <c r="F23" s="55">
        <v>0</v>
      </c>
      <c r="G23" s="53">
        <v>0</v>
      </c>
    </row>
    <row r="24" spans="1:17">
      <c r="A24" s="283" t="s">
        <v>8</v>
      </c>
      <c r="B24" s="283">
        <f t="shared" ref="B24:G24" si="4">SUM(B19:B23)</f>
        <v>1</v>
      </c>
      <c r="C24" s="293">
        <f t="shared" si="4"/>
        <v>1</v>
      </c>
      <c r="D24" s="283">
        <f t="shared" si="4"/>
        <v>133</v>
      </c>
      <c r="E24" s="293">
        <f t="shared" si="4"/>
        <v>1</v>
      </c>
      <c r="F24" s="294">
        <f t="shared" si="4"/>
        <v>10571458</v>
      </c>
      <c r="G24" s="293">
        <f t="shared" si="4"/>
        <v>1</v>
      </c>
    </row>
    <row r="25" spans="1:17" ht="15.75" thickBot="1"/>
    <row r="26" spans="1:17" ht="45.75" customHeight="1" thickBot="1">
      <c r="A26" s="284" t="s">
        <v>465</v>
      </c>
      <c r="E26" s="59"/>
      <c r="F26" s="154"/>
    </row>
    <row r="27" spans="1:17" ht="16.5" thickTop="1" thickBot="1">
      <c r="A27" s="61"/>
      <c r="E27" s="59"/>
      <c r="F27" s="154"/>
      <c r="P27" s="79"/>
      <c r="Q27" s="80"/>
    </row>
    <row r="28" spans="1:17" ht="45.75" customHeight="1" thickTop="1" thickBot="1">
      <c r="A28" s="285" t="s">
        <v>23</v>
      </c>
      <c r="E28" s="59"/>
      <c r="F28" s="154"/>
      <c r="I28" s="286" t="s">
        <v>24</v>
      </c>
    </row>
    <row r="29" spans="1:17" ht="16.5" thickTop="1" thickBot="1">
      <c r="F29" s="154"/>
    </row>
    <row r="30" spans="1:17" ht="45.75" customHeight="1" thickBot="1">
      <c r="A30" s="287" t="s">
        <v>18</v>
      </c>
      <c r="B30" s="279" t="s">
        <v>19</v>
      </c>
      <c r="C30" s="280" t="s">
        <v>1</v>
      </c>
      <c r="D30" s="279" t="s">
        <v>20</v>
      </c>
      <c r="E30" s="280" t="s">
        <v>1</v>
      </c>
      <c r="F30" s="281" t="s">
        <v>21</v>
      </c>
      <c r="G30" s="282" t="s">
        <v>1</v>
      </c>
      <c r="I30" s="288" t="s">
        <v>18</v>
      </c>
      <c r="J30" s="289" t="s">
        <v>25</v>
      </c>
      <c r="K30" s="289" t="s">
        <v>20</v>
      </c>
      <c r="L30" s="289" t="s">
        <v>21</v>
      </c>
      <c r="M30" s="289" t="s">
        <v>26</v>
      </c>
      <c r="N30" s="290" t="s">
        <v>27</v>
      </c>
    </row>
    <row r="31" spans="1:17" ht="15" customHeight="1" thickTop="1">
      <c r="A31" s="50">
        <v>1</v>
      </c>
      <c r="B31" s="50">
        <v>0</v>
      </c>
      <c r="C31" s="51">
        <v>0</v>
      </c>
      <c r="D31" s="50">
        <v>0</v>
      </c>
      <c r="E31" s="53">
        <f>D31/D$36</f>
        <v>0</v>
      </c>
      <c r="F31" s="68">
        <v>0</v>
      </c>
      <c r="G31" s="53">
        <f>F31/F$36</f>
        <v>0</v>
      </c>
      <c r="I31" s="69">
        <v>2</v>
      </c>
      <c r="J31" s="70" t="s">
        <v>466</v>
      </c>
      <c r="K31" s="71">
        <v>10</v>
      </c>
      <c r="L31" s="87">
        <v>569659</v>
      </c>
      <c r="M31" s="71">
        <v>34532</v>
      </c>
      <c r="N31" s="115">
        <v>43040</v>
      </c>
    </row>
    <row r="32" spans="1:17">
      <c r="A32" s="49">
        <v>2</v>
      </c>
      <c r="B32" s="49">
        <v>1</v>
      </c>
      <c r="C32" s="53">
        <f>B32/B$36</f>
        <v>0.5</v>
      </c>
      <c r="D32" s="49">
        <v>10</v>
      </c>
      <c r="E32" s="53">
        <f t="shared" ref="E32:E35" si="5">D32/D$36</f>
        <v>0.83333333333333337</v>
      </c>
      <c r="F32" s="55">
        <f>L31</f>
        <v>569659</v>
      </c>
      <c r="G32" s="53">
        <f t="shared" ref="G32:G35" si="6">F32/F$36</f>
        <v>0.76456700945141021</v>
      </c>
      <c r="I32" s="69">
        <v>3</v>
      </c>
      <c r="J32" s="108" t="s">
        <v>467</v>
      </c>
      <c r="K32" s="71">
        <v>2</v>
      </c>
      <c r="L32" s="87">
        <v>175415</v>
      </c>
      <c r="M32" s="71">
        <v>34495</v>
      </c>
      <c r="N32" s="115">
        <v>47757</v>
      </c>
    </row>
    <row r="33" spans="1:16">
      <c r="A33" s="49">
        <v>3</v>
      </c>
      <c r="B33" s="49">
        <v>1</v>
      </c>
      <c r="C33" s="53">
        <f>B33/B$36</f>
        <v>0.5</v>
      </c>
      <c r="D33" s="49">
        <v>2</v>
      </c>
      <c r="E33" s="53">
        <f t="shared" si="5"/>
        <v>0.16666666666666666</v>
      </c>
      <c r="F33" s="55">
        <f>L32</f>
        <v>175415</v>
      </c>
      <c r="G33" s="53">
        <f t="shared" si="6"/>
        <v>0.23543299054858979</v>
      </c>
    </row>
    <row r="34" spans="1:16">
      <c r="A34" s="49">
        <v>4</v>
      </c>
      <c r="B34" s="49">
        <v>0</v>
      </c>
      <c r="C34" s="53">
        <v>0</v>
      </c>
      <c r="D34" s="49">
        <v>0</v>
      </c>
      <c r="E34" s="53">
        <f t="shared" si="5"/>
        <v>0</v>
      </c>
      <c r="F34" s="55">
        <v>0</v>
      </c>
      <c r="G34" s="53">
        <f t="shared" si="6"/>
        <v>0</v>
      </c>
    </row>
    <row r="35" spans="1:16">
      <c r="A35" s="49" t="s">
        <v>5</v>
      </c>
      <c r="B35" s="49">
        <v>0</v>
      </c>
      <c r="C35" s="53">
        <v>0</v>
      </c>
      <c r="D35" s="49">
        <v>0</v>
      </c>
      <c r="E35" s="53">
        <f t="shared" si="5"/>
        <v>0</v>
      </c>
      <c r="F35" s="55">
        <v>0</v>
      </c>
      <c r="G35" s="53">
        <f t="shared" si="6"/>
        <v>0</v>
      </c>
    </row>
    <row r="36" spans="1:16">
      <c r="A36" s="283" t="s">
        <v>8</v>
      </c>
      <c r="B36" s="283">
        <f t="shared" ref="B36:G36" si="7">SUM(B31:B35)</f>
        <v>2</v>
      </c>
      <c r="C36" s="293">
        <f t="shared" si="7"/>
        <v>1</v>
      </c>
      <c r="D36" s="283">
        <f t="shared" si="7"/>
        <v>12</v>
      </c>
      <c r="E36" s="293">
        <f t="shared" si="7"/>
        <v>1</v>
      </c>
      <c r="F36" s="294">
        <f t="shared" si="7"/>
        <v>745074</v>
      </c>
      <c r="G36" s="293">
        <f t="shared" si="7"/>
        <v>1</v>
      </c>
    </row>
    <row r="37" spans="1:16" ht="15.75" thickBot="1"/>
    <row r="38" spans="1:16" ht="45.75" customHeight="1" thickBot="1">
      <c r="A38" s="284" t="s">
        <v>463</v>
      </c>
      <c r="E38" s="59"/>
      <c r="F38" s="154"/>
      <c r="P38" s="79"/>
    </row>
    <row r="39" spans="1:16" ht="16.5" thickTop="1" thickBot="1">
      <c r="A39" s="61"/>
      <c r="E39" s="59"/>
      <c r="F39" s="154"/>
    </row>
    <row r="40" spans="1:16" ht="45.75" customHeight="1" thickTop="1" thickBot="1">
      <c r="A40" s="285" t="s">
        <v>23</v>
      </c>
      <c r="E40" s="59"/>
      <c r="F40" s="154"/>
      <c r="I40" s="286" t="s">
        <v>24</v>
      </c>
    </row>
    <row r="41" spans="1:16" ht="16.5" thickTop="1" thickBot="1">
      <c r="F41" s="154"/>
    </row>
    <row r="42" spans="1:16" ht="45.75" customHeight="1" thickBot="1">
      <c r="A42" s="287" t="s">
        <v>18</v>
      </c>
      <c r="B42" s="279" t="s">
        <v>19</v>
      </c>
      <c r="C42" s="280" t="s">
        <v>1</v>
      </c>
      <c r="D42" s="279" t="s">
        <v>20</v>
      </c>
      <c r="E42" s="280" t="s">
        <v>1</v>
      </c>
      <c r="F42" s="281" t="s">
        <v>21</v>
      </c>
      <c r="G42" s="282" t="s">
        <v>1</v>
      </c>
      <c r="I42" s="288" t="s">
        <v>18</v>
      </c>
      <c r="J42" s="289" t="s">
        <v>25</v>
      </c>
      <c r="K42" s="289" t="s">
        <v>20</v>
      </c>
      <c r="L42" s="289" t="s">
        <v>21</v>
      </c>
      <c r="M42" s="289" t="s">
        <v>26</v>
      </c>
      <c r="N42" s="290" t="s">
        <v>27</v>
      </c>
    </row>
    <row r="43" spans="1:16" ht="15.75" thickTop="1">
      <c r="A43" s="50">
        <v>1</v>
      </c>
      <c r="B43" s="50">
        <v>0</v>
      </c>
      <c r="C43" s="51">
        <v>0</v>
      </c>
      <c r="D43" s="50">
        <v>0</v>
      </c>
      <c r="E43" s="51">
        <v>0</v>
      </c>
      <c r="F43" s="68">
        <v>0</v>
      </c>
      <c r="G43" s="51">
        <v>0</v>
      </c>
      <c r="I43" s="69">
        <v>2</v>
      </c>
      <c r="J43" s="70" t="s">
        <v>464</v>
      </c>
      <c r="K43" s="71">
        <v>20</v>
      </c>
      <c r="L43" s="87">
        <v>1449247</v>
      </c>
      <c r="M43" s="71">
        <v>5891</v>
      </c>
      <c r="N43" s="115">
        <v>46204</v>
      </c>
    </row>
    <row r="44" spans="1:16">
      <c r="A44" s="49">
        <v>2</v>
      </c>
      <c r="B44" s="49">
        <v>1</v>
      </c>
      <c r="C44" s="53">
        <v>1</v>
      </c>
      <c r="D44" s="49">
        <v>20</v>
      </c>
      <c r="E44" s="53">
        <v>1</v>
      </c>
      <c r="F44" s="55">
        <f>L43</f>
        <v>1449247</v>
      </c>
      <c r="G44" s="53">
        <v>1</v>
      </c>
    </row>
    <row r="45" spans="1:16">
      <c r="A45" s="49">
        <v>3</v>
      </c>
      <c r="B45" s="49">
        <v>0</v>
      </c>
      <c r="C45" s="53">
        <v>0</v>
      </c>
      <c r="D45" s="49">
        <v>0</v>
      </c>
      <c r="E45" s="53">
        <v>0</v>
      </c>
      <c r="F45" s="55">
        <v>0</v>
      </c>
      <c r="G45" s="53">
        <v>0</v>
      </c>
    </row>
    <row r="46" spans="1:16">
      <c r="A46" s="49">
        <v>4</v>
      </c>
      <c r="B46" s="49">
        <v>0</v>
      </c>
      <c r="C46" s="53">
        <v>0</v>
      </c>
      <c r="D46" s="49">
        <v>0</v>
      </c>
      <c r="E46" s="53">
        <v>0</v>
      </c>
      <c r="F46" s="55">
        <v>0</v>
      </c>
      <c r="G46" s="53">
        <v>0</v>
      </c>
    </row>
    <row r="47" spans="1:16">
      <c r="A47" s="49" t="s">
        <v>5</v>
      </c>
      <c r="B47" s="49">
        <v>0</v>
      </c>
      <c r="C47" s="53">
        <v>0</v>
      </c>
      <c r="D47" s="49">
        <v>0</v>
      </c>
      <c r="E47" s="53">
        <v>0</v>
      </c>
      <c r="F47" s="55">
        <v>0</v>
      </c>
      <c r="G47" s="53">
        <v>0</v>
      </c>
    </row>
    <row r="48" spans="1:16">
      <c r="A48" s="283" t="s">
        <v>8</v>
      </c>
      <c r="B48" s="283">
        <v>1</v>
      </c>
      <c r="C48" s="293">
        <f>SUM(C43:C47)</f>
        <v>1</v>
      </c>
      <c r="D48" s="283">
        <f>SUM(D43:D47)</f>
        <v>20</v>
      </c>
      <c r="E48" s="293">
        <f>SUM(E43:E47)</f>
        <v>1</v>
      </c>
      <c r="F48" s="294">
        <f>SUM(F43:F47)</f>
        <v>1449247</v>
      </c>
      <c r="G48" s="293">
        <f>SUM(G43:G47)</f>
        <v>1</v>
      </c>
    </row>
    <row r="58" spans="9:17">
      <c r="I58" s="74"/>
      <c r="J58" s="75"/>
      <c r="K58" s="75"/>
      <c r="L58" s="76"/>
      <c r="M58" s="77"/>
      <c r="N58" s="75"/>
      <c r="O58" s="78"/>
      <c r="P58" s="79"/>
      <c r="Q58" s="80"/>
    </row>
    <row r="59" spans="9:17">
      <c r="I59" s="74"/>
      <c r="J59" s="75"/>
      <c r="K59" s="75"/>
      <c r="L59" s="76"/>
      <c r="M59" s="77"/>
      <c r="N59" s="75"/>
      <c r="O59" s="78"/>
      <c r="P59" s="79"/>
      <c r="Q59" s="8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84A5E-F850-4B02-98DD-37A610B5BB36}">
  <dimension ref="A1:R157"/>
  <sheetViews>
    <sheetView workbookViewId="0">
      <selection activeCell="C143" sqref="C143"/>
    </sheetView>
  </sheetViews>
  <sheetFormatPr baseColWidth="10" defaultRowHeight="15"/>
  <cols>
    <col min="1" max="1" width="23.5703125" customWidth="1"/>
    <col min="2" max="2" width="12.85546875" customWidth="1"/>
    <col min="6" max="6" width="17.140625" customWidth="1"/>
    <col min="9" max="9" width="16.7109375" customWidth="1"/>
    <col min="10" max="10" width="57.28515625" customWidth="1"/>
    <col min="12" max="12" width="16.140625" customWidth="1"/>
  </cols>
  <sheetData>
    <row r="1" spans="1:9" ht="45.75" customHeight="1" thickTop="1" thickBot="1">
      <c r="A1" s="195" t="s">
        <v>168</v>
      </c>
      <c r="B1" s="196"/>
    </row>
    <row r="2" spans="1:9" ht="16.5" thickTop="1" thickBot="1">
      <c r="A2" s="43"/>
      <c r="B2" s="196"/>
    </row>
    <row r="3" spans="1:9" ht="45.75" customHeight="1" thickBot="1">
      <c r="A3" s="471" t="s">
        <v>169</v>
      </c>
      <c r="B3" s="472"/>
    </row>
    <row r="4" spans="1:9" ht="15.75" thickBot="1"/>
    <row r="5" spans="1:9" ht="45.75" customHeight="1" thickBot="1">
      <c r="A5" s="197" t="s">
        <v>18</v>
      </c>
      <c r="B5" s="198" t="s">
        <v>19</v>
      </c>
      <c r="C5" s="199" t="s">
        <v>1</v>
      </c>
      <c r="D5" s="198" t="s">
        <v>20</v>
      </c>
      <c r="E5" s="199" t="s">
        <v>1</v>
      </c>
      <c r="F5" s="200" t="s">
        <v>21</v>
      </c>
      <c r="G5" s="201" t="s">
        <v>1</v>
      </c>
    </row>
    <row r="6" spans="1:9" ht="15.75" thickTop="1">
      <c r="A6" s="49">
        <v>1</v>
      </c>
      <c r="B6" s="184">
        <f>SUM(B108,B134,B148)</f>
        <v>6</v>
      </c>
      <c r="C6" s="202">
        <f>B6/B$11</f>
        <v>0.13953488372093023</v>
      </c>
      <c r="D6" s="184">
        <f>SUM(D108,D134,D148)</f>
        <v>155</v>
      </c>
      <c r="E6" s="202">
        <f>D6/D$11</f>
        <v>0.26271186440677968</v>
      </c>
      <c r="F6" s="203">
        <f>SUM(F108,F134,F148)</f>
        <v>10966746</v>
      </c>
      <c r="G6" s="204">
        <f t="shared" ref="G6:G10" si="0">F6/F$11</f>
        <v>0.19808029790868636</v>
      </c>
    </row>
    <row r="7" spans="1:9">
      <c r="A7" s="49">
        <v>2</v>
      </c>
      <c r="B7" s="185">
        <f>SUM(B32,B49,B73,B109,B135,)</f>
        <v>11</v>
      </c>
      <c r="C7" s="204">
        <f t="shared" ref="C7:C10" si="1">B7/B$11</f>
        <v>0.2558139534883721</v>
      </c>
      <c r="D7" s="185">
        <f>SUM(D32,D49,D73,D109,D135,)</f>
        <v>108</v>
      </c>
      <c r="E7" s="204">
        <f t="shared" ref="E7:E10" si="2">D7/D$11</f>
        <v>0.18305084745762712</v>
      </c>
      <c r="F7" s="205">
        <f>SUM(F32,F49,F73,F109,F135,)</f>
        <v>8064297</v>
      </c>
      <c r="G7" s="204">
        <f t="shared" si="0"/>
        <v>0.14565654681745394</v>
      </c>
    </row>
    <row r="8" spans="1:9">
      <c r="A8" s="49">
        <v>3</v>
      </c>
      <c r="B8" s="185">
        <f>SUM(B33,B50,B62,B86,B98,B110,B136,)</f>
        <v>11</v>
      </c>
      <c r="C8" s="204">
        <f t="shared" si="1"/>
        <v>0.2558139534883721</v>
      </c>
      <c r="D8" s="185">
        <f>SUM(D33,D50,D62,D86,D98,D110,D136,)</f>
        <v>136</v>
      </c>
      <c r="E8" s="204">
        <f t="shared" si="2"/>
        <v>0.23050847457627119</v>
      </c>
      <c r="F8" s="205">
        <f>SUM(F33,F50,F62,F86,F98,F110,F136,)</f>
        <v>12910989</v>
      </c>
      <c r="G8" s="204">
        <f t="shared" si="0"/>
        <v>0.23319702557310734</v>
      </c>
    </row>
    <row r="9" spans="1:9">
      <c r="A9" s="49">
        <v>4</v>
      </c>
      <c r="B9" s="185">
        <f>SUM(B137,)</f>
        <v>3</v>
      </c>
      <c r="C9" s="204">
        <f t="shared" si="1"/>
        <v>6.9767441860465115E-2</v>
      </c>
      <c r="D9" s="185">
        <f>SUM(D137,)</f>
        <v>47</v>
      </c>
      <c r="E9" s="204">
        <f t="shared" si="2"/>
        <v>7.9661016949152536E-2</v>
      </c>
      <c r="F9" s="205">
        <f>SUM(F137,)</f>
        <v>4466641</v>
      </c>
      <c r="G9" s="204">
        <f t="shared" si="0"/>
        <v>8.0676034616936759E-2</v>
      </c>
    </row>
    <row r="10" spans="1:9">
      <c r="A10" s="49" t="s">
        <v>5</v>
      </c>
      <c r="B10" s="185">
        <f>SUM(B23,B35,B52,B126,B138,B152)</f>
        <v>12</v>
      </c>
      <c r="C10" s="204">
        <f t="shared" si="1"/>
        <v>0.27906976744186046</v>
      </c>
      <c r="D10" s="185">
        <f>SUM(D23,D35,D52,D126,D138,D152)</f>
        <v>144</v>
      </c>
      <c r="E10" s="204">
        <f t="shared" si="2"/>
        <v>0.2440677966101695</v>
      </c>
      <c r="F10" s="205">
        <f>SUM(F23,F35,F52,F126,F138,F152)</f>
        <v>18956480</v>
      </c>
      <c r="G10" s="204">
        <f t="shared" si="0"/>
        <v>0.34239009508381563</v>
      </c>
    </row>
    <row r="11" spans="1:9">
      <c r="A11" s="206" t="s">
        <v>8</v>
      </c>
      <c r="B11" s="207">
        <f>SUM(B24,B36,B53,B65,B77,B89,B101,B113,B127,B139,B153)</f>
        <v>43</v>
      </c>
      <c r="C11" s="208">
        <f>SUM(C6:C10)</f>
        <v>1</v>
      </c>
      <c r="D11" s="207">
        <f>SUM(D6:D10)</f>
        <v>590</v>
      </c>
      <c r="E11" s="208">
        <f>SUM(E6:E10)</f>
        <v>1</v>
      </c>
      <c r="F11" s="209">
        <f>SUM(F6:F10)</f>
        <v>55365153</v>
      </c>
      <c r="G11" s="208">
        <f>SUM(G6:G10)</f>
        <v>1</v>
      </c>
    </row>
    <row r="13" spans="1:9" ht="15.75" thickBot="1">
      <c r="F13" s="210"/>
    </row>
    <row r="14" spans="1:9" ht="45.75" customHeight="1" thickBot="1">
      <c r="A14" s="211" t="s">
        <v>170</v>
      </c>
    </row>
    <row r="15" spans="1:9" ht="16.5" thickTop="1" thickBot="1">
      <c r="A15" s="61"/>
    </row>
    <row r="16" spans="1:9" ht="45.75" customHeight="1" thickTop="1" thickBot="1">
      <c r="A16" s="212" t="s">
        <v>23</v>
      </c>
      <c r="I16" s="213" t="s">
        <v>24</v>
      </c>
    </row>
    <row r="17" spans="1:17" ht="16.5" thickTop="1" thickBot="1"/>
    <row r="18" spans="1:17" ht="45.75" customHeight="1" thickBot="1">
      <c r="A18" s="214" t="s">
        <v>18</v>
      </c>
      <c r="B18" s="198" t="s">
        <v>19</v>
      </c>
      <c r="C18" s="199" t="s">
        <v>1</v>
      </c>
      <c r="D18" s="198" t="s">
        <v>20</v>
      </c>
      <c r="E18" s="199" t="s">
        <v>1</v>
      </c>
      <c r="F18" s="200" t="s">
        <v>21</v>
      </c>
      <c r="G18" s="201" t="s">
        <v>1</v>
      </c>
      <c r="I18" s="215" t="s">
        <v>18</v>
      </c>
      <c r="J18" s="216" t="s">
        <v>25</v>
      </c>
      <c r="K18" s="216" t="s">
        <v>20</v>
      </c>
      <c r="L18" s="216" t="s">
        <v>21</v>
      </c>
      <c r="M18" s="216" t="s">
        <v>26</v>
      </c>
      <c r="N18" s="217" t="s">
        <v>27</v>
      </c>
    </row>
    <row r="19" spans="1:17" ht="15.75" thickTop="1">
      <c r="A19" s="49">
        <v>1</v>
      </c>
      <c r="B19" s="49">
        <v>0</v>
      </c>
      <c r="C19" s="53">
        <v>0</v>
      </c>
      <c r="D19" s="49">
        <v>0</v>
      </c>
      <c r="E19" s="53">
        <v>0</v>
      </c>
      <c r="F19" s="185">
        <v>0</v>
      </c>
      <c r="G19" s="53">
        <v>0</v>
      </c>
      <c r="I19" s="69">
        <v>6</v>
      </c>
      <c r="J19" s="70" t="s">
        <v>171</v>
      </c>
      <c r="K19" s="71">
        <v>24</v>
      </c>
      <c r="L19" s="87">
        <v>5375206</v>
      </c>
      <c r="M19" s="71">
        <v>99282</v>
      </c>
      <c r="N19" s="115">
        <v>46997</v>
      </c>
    </row>
    <row r="20" spans="1:17">
      <c r="A20" s="49">
        <v>2</v>
      </c>
      <c r="B20" s="49">
        <v>0</v>
      </c>
      <c r="C20" s="53">
        <v>0</v>
      </c>
      <c r="D20" s="49">
        <v>0</v>
      </c>
      <c r="E20" s="53">
        <v>0</v>
      </c>
      <c r="F20" s="185">
        <v>0</v>
      </c>
      <c r="G20" s="53">
        <v>0</v>
      </c>
      <c r="I20" s="106">
        <v>6</v>
      </c>
      <c r="J20" s="107" t="s">
        <v>172</v>
      </c>
      <c r="K20" s="88">
        <v>15</v>
      </c>
      <c r="L20" s="87">
        <v>3117193</v>
      </c>
      <c r="M20" s="88">
        <v>3603</v>
      </c>
      <c r="N20" s="89">
        <v>42430</v>
      </c>
    </row>
    <row r="21" spans="1:17">
      <c r="A21" s="49">
        <v>3</v>
      </c>
      <c r="B21" s="49">
        <v>0</v>
      </c>
      <c r="C21" s="53">
        <v>0</v>
      </c>
      <c r="D21" s="49">
        <v>0</v>
      </c>
      <c r="E21" s="53">
        <v>0</v>
      </c>
      <c r="F21" s="185">
        <v>0</v>
      </c>
      <c r="G21" s="53">
        <v>0</v>
      </c>
      <c r="L21" s="83"/>
    </row>
    <row r="22" spans="1:17">
      <c r="A22" s="49">
        <v>4</v>
      </c>
      <c r="B22" s="49">
        <v>0</v>
      </c>
      <c r="C22" s="53">
        <v>0</v>
      </c>
      <c r="D22" s="49">
        <v>0</v>
      </c>
      <c r="E22" s="53">
        <v>0</v>
      </c>
      <c r="F22" s="185">
        <v>0</v>
      </c>
      <c r="G22" s="53">
        <v>0</v>
      </c>
    </row>
    <row r="23" spans="1:17">
      <c r="A23" s="49" t="s">
        <v>5</v>
      </c>
      <c r="B23" s="49">
        <v>2</v>
      </c>
      <c r="C23" s="53">
        <v>1</v>
      </c>
      <c r="D23" s="49">
        <v>39</v>
      </c>
      <c r="E23" s="53">
        <v>1</v>
      </c>
      <c r="F23" s="218">
        <f>SUM(L19:L20)</f>
        <v>8492399</v>
      </c>
      <c r="G23" s="53">
        <v>1</v>
      </c>
    </row>
    <row r="24" spans="1:17">
      <c r="A24" s="206" t="s">
        <v>8</v>
      </c>
      <c r="B24" s="206">
        <f>SUM(B19:B23)</f>
        <v>2</v>
      </c>
      <c r="C24" s="219">
        <v>1</v>
      </c>
      <c r="D24" s="206">
        <v>24</v>
      </c>
      <c r="E24" s="219">
        <v>1</v>
      </c>
      <c r="F24" s="220">
        <f>SUM(F23)</f>
        <v>8492399</v>
      </c>
      <c r="G24" s="219">
        <v>1</v>
      </c>
      <c r="I24" s="74"/>
      <c r="J24" s="75"/>
      <c r="K24" s="75"/>
      <c r="L24" s="76"/>
      <c r="M24" s="77"/>
      <c r="N24" s="75"/>
      <c r="O24" s="78"/>
      <c r="P24" s="79"/>
      <c r="Q24" s="80"/>
    </row>
    <row r="25" spans="1:17" ht="15.75" thickBot="1"/>
    <row r="26" spans="1:17" ht="45.75" customHeight="1" thickBot="1">
      <c r="A26" s="211" t="s">
        <v>173</v>
      </c>
    </row>
    <row r="27" spans="1:17" ht="16.5" thickTop="1" thickBot="1">
      <c r="A27" s="61"/>
    </row>
    <row r="28" spans="1:17" ht="45.75" customHeight="1" thickTop="1" thickBot="1">
      <c r="A28" s="212" t="s">
        <v>23</v>
      </c>
      <c r="I28" s="213" t="s">
        <v>24</v>
      </c>
    </row>
    <row r="29" spans="1:17" ht="16.5" thickTop="1" thickBot="1"/>
    <row r="30" spans="1:17" ht="45.75" customHeight="1" thickBot="1">
      <c r="A30" s="214" t="s">
        <v>18</v>
      </c>
      <c r="B30" s="198" t="s">
        <v>19</v>
      </c>
      <c r="C30" s="199" t="s">
        <v>1</v>
      </c>
      <c r="D30" s="198" t="s">
        <v>20</v>
      </c>
      <c r="E30" s="199" t="s">
        <v>1</v>
      </c>
      <c r="F30" s="200" t="s">
        <v>21</v>
      </c>
      <c r="G30" s="201" t="s">
        <v>1</v>
      </c>
      <c r="I30" s="215" t="s">
        <v>18</v>
      </c>
      <c r="J30" s="216" t="s">
        <v>25</v>
      </c>
      <c r="K30" s="216" t="s">
        <v>20</v>
      </c>
      <c r="L30" s="216" t="s">
        <v>21</v>
      </c>
      <c r="M30" s="216" t="s">
        <v>26</v>
      </c>
      <c r="N30" s="217" t="s">
        <v>27</v>
      </c>
    </row>
    <row r="31" spans="1:17" ht="15.75" thickTop="1">
      <c r="A31" s="49">
        <v>1</v>
      </c>
      <c r="B31" s="49">
        <v>0</v>
      </c>
      <c r="C31" s="53">
        <v>0</v>
      </c>
      <c r="D31" s="49">
        <v>0</v>
      </c>
      <c r="E31" s="53"/>
      <c r="F31" s="205">
        <v>0</v>
      </c>
      <c r="G31" s="53"/>
      <c r="I31" s="106">
        <v>2</v>
      </c>
      <c r="J31" s="107" t="s">
        <v>174</v>
      </c>
      <c r="K31" s="88">
        <v>8</v>
      </c>
      <c r="L31" s="87">
        <v>521360</v>
      </c>
      <c r="M31" s="88">
        <v>40806</v>
      </c>
      <c r="N31" s="89">
        <v>45962</v>
      </c>
    </row>
    <row r="32" spans="1:17">
      <c r="A32" s="49">
        <v>2</v>
      </c>
      <c r="B32" s="49">
        <v>6</v>
      </c>
      <c r="C32" s="53">
        <f>B32/B$36</f>
        <v>0.54545454545454541</v>
      </c>
      <c r="D32" s="116">
        <f>SUM(K31:K36)</f>
        <v>56</v>
      </c>
      <c r="E32" s="53">
        <f>D32/D$36</f>
        <v>0.52830188679245282</v>
      </c>
      <c r="F32" s="205">
        <f>SUM(L31:L36)</f>
        <v>4940585</v>
      </c>
      <c r="G32" s="53">
        <f>F32/F$36</f>
        <v>0.52053301748235981</v>
      </c>
      <c r="I32" s="106">
        <v>2</v>
      </c>
      <c r="J32" s="107" t="s">
        <v>66</v>
      </c>
      <c r="K32" s="88">
        <v>3</v>
      </c>
      <c r="L32" s="87">
        <v>492705</v>
      </c>
      <c r="M32" s="88">
        <v>82003</v>
      </c>
      <c r="N32" s="89">
        <v>45536</v>
      </c>
    </row>
    <row r="33" spans="1:14">
      <c r="A33" s="49">
        <v>3</v>
      </c>
      <c r="B33" s="49">
        <v>4</v>
      </c>
      <c r="C33" s="53">
        <f t="shared" ref="C33:C35" si="3">B33/B$36</f>
        <v>0.36363636363636365</v>
      </c>
      <c r="D33" s="116">
        <f>SUM(K37:K40)</f>
        <v>44</v>
      </c>
      <c r="E33" s="53">
        <f t="shared" ref="E33:E35" si="4">D33/D$36</f>
        <v>0.41509433962264153</v>
      </c>
      <c r="F33" s="205">
        <f>SUM(L37:L40)</f>
        <v>3982817</v>
      </c>
      <c r="G33" s="53">
        <f t="shared" ref="G33:G35" si="5">F33/F$36</f>
        <v>0.41962394151503107</v>
      </c>
      <c r="I33" s="106">
        <v>2</v>
      </c>
      <c r="J33" s="107" t="s">
        <v>175</v>
      </c>
      <c r="K33" s="88">
        <v>11</v>
      </c>
      <c r="L33" s="87">
        <v>866388</v>
      </c>
      <c r="M33" s="88">
        <v>86310</v>
      </c>
      <c r="N33" s="89">
        <v>45689</v>
      </c>
    </row>
    <row r="34" spans="1:14">
      <c r="A34" s="49">
        <v>4</v>
      </c>
      <c r="B34" s="49">
        <v>0</v>
      </c>
      <c r="C34" s="53">
        <f t="shared" si="3"/>
        <v>0</v>
      </c>
      <c r="D34" s="49">
        <v>0</v>
      </c>
      <c r="E34" s="53">
        <f t="shared" si="4"/>
        <v>0</v>
      </c>
      <c r="F34" s="205">
        <v>0</v>
      </c>
      <c r="G34" s="53">
        <f t="shared" si="5"/>
        <v>0</v>
      </c>
      <c r="I34" s="106">
        <v>2</v>
      </c>
      <c r="J34" s="107" t="s">
        <v>176</v>
      </c>
      <c r="K34" s="88">
        <v>11</v>
      </c>
      <c r="L34" s="87">
        <v>750534</v>
      </c>
      <c r="M34" s="88">
        <v>86321</v>
      </c>
      <c r="N34" s="89">
        <v>45689</v>
      </c>
    </row>
    <row r="35" spans="1:14">
      <c r="A35" s="49" t="s">
        <v>5</v>
      </c>
      <c r="B35" s="49">
        <v>1</v>
      </c>
      <c r="C35" s="53">
        <f t="shared" si="3"/>
        <v>9.0909090909090912E-2</v>
      </c>
      <c r="D35" s="116">
        <f>K41</f>
        <v>6</v>
      </c>
      <c r="E35" s="53">
        <f t="shared" si="4"/>
        <v>5.6603773584905662E-2</v>
      </c>
      <c r="F35" s="205">
        <f>L41</f>
        <v>567994</v>
      </c>
      <c r="G35" s="53">
        <f t="shared" si="5"/>
        <v>5.98430410026091E-2</v>
      </c>
      <c r="I35" s="106">
        <v>2</v>
      </c>
      <c r="J35" s="107" t="s">
        <v>177</v>
      </c>
      <c r="K35" s="88">
        <v>11</v>
      </c>
      <c r="L35" s="87">
        <v>1079392</v>
      </c>
      <c r="M35" s="88">
        <v>86332</v>
      </c>
      <c r="N35" s="89">
        <v>45689</v>
      </c>
    </row>
    <row r="36" spans="1:14">
      <c r="A36" s="206" t="s">
        <v>8</v>
      </c>
      <c r="B36" s="206">
        <f>SUM(B31:B35)</f>
        <v>11</v>
      </c>
      <c r="C36" s="219">
        <f>SUM(C32:C35)</f>
        <v>1</v>
      </c>
      <c r="D36" s="221">
        <f>SUM(D32:D35)</f>
        <v>106</v>
      </c>
      <c r="E36" s="219">
        <f>SUM(E32:E35)</f>
        <v>1</v>
      </c>
      <c r="F36" s="209">
        <f>SUM(F32:F35)</f>
        <v>9491396</v>
      </c>
      <c r="G36" s="219">
        <f>SUM(G32:G35)</f>
        <v>0.99999999999999989</v>
      </c>
      <c r="I36" s="106">
        <v>2</v>
      </c>
      <c r="J36" s="107" t="s">
        <v>178</v>
      </c>
      <c r="K36" s="88">
        <v>12</v>
      </c>
      <c r="L36" s="87">
        <v>1230206</v>
      </c>
      <c r="M36" s="88">
        <v>91453</v>
      </c>
      <c r="N36" s="89">
        <v>45962</v>
      </c>
    </row>
    <row r="37" spans="1:14">
      <c r="I37" s="106">
        <v>3</v>
      </c>
      <c r="J37" s="107" t="s">
        <v>179</v>
      </c>
      <c r="K37" s="88">
        <v>11</v>
      </c>
      <c r="L37" s="87">
        <v>1045883</v>
      </c>
      <c r="M37" s="88">
        <v>45964</v>
      </c>
      <c r="N37" s="89">
        <v>46569</v>
      </c>
    </row>
    <row r="38" spans="1:14">
      <c r="I38" s="106">
        <v>3</v>
      </c>
      <c r="J38" s="107" t="s">
        <v>180</v>
      </c>
      <c r="K38" s="88">
        <v>11</v>
      </c>
      <c r="L38" s="87">
        <v>1008388</v>
      </c>
      <c r="M38" s="88">
        <v>45975</v>
      </c>
      <c r="N38" s="89">
        <v>46569</v>
      </c>
    </row>
    <row r="39" spans="1:14">
      <c r="I39" s="106">
        <v>3</v>
      </c>
      <c r="J39" s="107" t="s">
        <v>181</v>
      </c>
      <c r="K39" s="88">
        <v>11</v>
      </c>
      <c r="L39" s="87">
        <v>983167</v>
      </c>
      <c r="M39" s="88">
        <v>45986</v>
      </c>
      <c r="N39" s="89">
        <v>46569</v>
      </c>
    </row>
    <row r="40" spans="1:14">
      <c r="I40" s="106">
        <v>3</v>
      </c>
      <c r="J40" s="107" t="s">
        <v>182</v>
      </c>
      <c r="K40" s="88">
        <v>11</v>
      </c>
      <c r="L40" s="87">
        <v>945379</v>
      </c>
      <c r="M40" s="88">
        <v>45990</v>
      </c>
      <c r="N40" s="89">
        <v>46569</v>
      </c>
    </row>
    <row r="41" spans="1:14">
      <c r="I41" s="106">
        <v>6</v>
      </c>
      <c r="J41" s="107" t="s">
        <v>183</v>
      </c>
      <c r="K41" s="88">
        <v>6</v>
      </c>
      <c r="L41" s="87">
        <v>567994</v>
      </c>
      <c r="M41" s="88">
        <v>81992</v>
      </c>
      <c r="N41" s="89">
        <v>45536</v>
      </c>
    </row>
    <row r="42" spans="1:14" ht="15.75" thickBot="1">
      <c r="K42" s="82"/>
      <c r="L42" s="83"/>
    </row>
    <row r="43" spans="1:14" ht="45.75" customHeight="1" thickBot="1">
      <c r="A43" s="222" t="s">
        <v>470</v>
      </c>
      <c r="B43" s="223"/>
      <c r="C43" s="224"/>
      <c r="D43" s="225"/>
      <c r="E43" s="42"/>
      <c r="F43" s="226"/>
    </row>
    <row r="44" spans="1:14" ht="16.5" thickTop="1" thickBot="1">
      <c r="A44" s="61"/>
      <c r="B44" s="227"/>
      <c r="C44" s="42"/>
      <c r="D44" s="225"/>
      <c r="E44" s="42"/>
      <c r="F44" s="226"/>
    </row>
    <row r="45" spans="1:14" ht="45.75" customHeight="1" thickTop="1" thickBot="1">
      <c r="A45" s="212" t="s">
        <v>23</v>
      </c>
      <c r="B45" s="227"/>
      <c r="C45" s="42"/>
      <c r="D45" s="225"/>
      <c r="E45" s="42"/>
      <c r="F45" s="226"/>
      <c r="I45" s="213" t="s">
        <v>24</v>
      </c>
    </row>
    <row r="46" spans="1:14" ht="16.5" thickTop="1" thickBot="1"/>
    <row r="47" spans="1:14" ht="45.75" customHeight="1" thickBot="1">
      <c r="A47" s="214" t="s">
        <v>18</v>
      </c>
      <c r="B47" s="198" t="s">
        <v>19</v>
      </c>
      <c r="C47" s="199" t="s">
        <v>1</v>
      </c>
      <c r="D47" s="198" t="s">
        <v>20</v>
      </c>
      <c r="E47" s="199" t="s">
        <v>1</v>
      </c>
      <c r="F47" s="200" t="s">
        <v>21</v>
      </c>
      <c r="G47" s="201" t="s">
        <v>1</v>
      </c>
      <c r="I47" s="215" t="s">
        <v>18</v>
      </c>
      <c r="J47" s="216" t="s">
        <v>25</v>
      </c>
      <c r="K47" s="216" t="s">
        <v>20</v>
      </c>
      <c r="L47" s="216" t="s">
        <v>21</v>
      </c>
      <c r="M47" s="216" t="s">
        <v>26</v>
      </c>
      <c r="N47" s="217" t="s">
        <v>27</v>
      </c>
    </row>
    <row r="48" spans="1:14" ht="15.75" thickTop="1">
      <c r="A48" s="49">
        <v>1</v>
      </c>
      <c r="B48" s="49">
        <v>0</v>
      </c>
      <c r="C48" s="53">
        <v>0</v>
      </c>
      <c r="D48" s="49">
        <v>0</v>
      </c>
      <c r="E48" s="53">
        <v>0</v>
      </c>
      <c r="F48" s="185">
        <v>0</v>
      </c>
      <c r="G48" s="53">
        <v>0</v>
      </c>
      <c r="I48" s="106">
        <v>2</v>
      </c>
      <c r="J48" s="107" t="s">
        <v>184</v>
      </c>
      <c r="K48" s="88">
        <v>9</v>
      </c>
      <c r="L48" s="87">
        <v>565059</v>
      </c>
      <c r="M48" s="88">
        <v>7534</v>
      </c>
      <c r="N48" s="89">
        <v>47665</v>
      </c>
    </row>
    <row r="49" spans="1:17">
      <c r="A49" s="49">
        <v>2</v>
      </c>
      <c r="B49" s="49">
        <v>1</v>
      </c>
      <c r="C49" s="53">
        <f>B49/B$53</f>
        <v>0.16666666666666666</v>
      </c>
      <c r="D49" s="49">
        <v>9</v>
      </c>
      <c r="E49" s="53">
        <f>D49/D$53</f>
        <v>0.34615384615384615</v>
      </c>
      <c r="F49" s="186">
        <f>L48</f>
        <v>565059</v>
      </c>
      <c r="G49" s="53">
        <f>F49/F$53</f>
        <v>0.19616031115761381</v>
      </c>
      <c r="I49" s="106">
        <v>3</v>
      </c>
      <c r="J49" s="107" t="s">
        <v>185</v>
      </c>
      <c r="K49" s="88">
        <v>9</v>
      </c>
      <c r="L49" s="87">
        <v>1338674</v>
      </c>
      <c r="M49" s="88">
        <v>39362</v>
      </c>
      <c r="N49" s="89">
        <v>45047</v>
      </c>
    </row>
    <row r="50" spans="1:17">
      <c r="A50" s="49">
        <v>3</v>
      </c>
      <c r="B50" s="49">
        <v>1</v>
      </c>
      <c r="C50" s="53">
        <f>B50/B$53</f>
        <v>0.16666666666666666</v>
      </c>
      <c r="D50" s="49">
        <v>9</v>
      </c>
      <c r="E50" s="53">
        <f>D50/D$53</f>
        <v>0.34615384615384615</v>
      </c>
      <c r="F50" s="186">
        <f>L49</f>
        <v>1338674</v>
      </c>
      <c r="G50" s="53">
        <f>F50/F$53</f>
        <v>0.4647208669866465</v>
      </c>
      <c r="I50" s="106">
        <v>5</v>
      </c>
      <c r="J50" s="107" t="s">
        <v>66</v>
      </c>
      <c r="K50" s="88">
        <v>2</v>
      </c>
      <c r="L50" s="87">
        <v>207054</v>
      </c>
      <c r="M50" s="88">
        <v>6086</v>
      </c>
      <c r="N50" s="89">
        <v>46296</v>
      </c>
    </row>
    <row r="51" spans="1:17">
      <c r="A51" s="49">
        <v>4</v>
      </c>
      <c r="B51" s="49">
        <v>0</v>
      </c>
      <c r="C51" s="53">
        <v>0</v>
      </c>
      <c r="D51" s="49">
        <v>0</v>
      </c>
      <c r="E51" s="53">
        <v>0</v>
      </c>
      <c r="F51" s="185"/>
      <c r="G51" s="53">
        <v>0</v>
      </c>
      <c r="I51" s="106">
        <v>5</v>
      </c>
      <c r="J51" s="107" t="s">
        <v>66</v>
      </c>
      <c r="K51" s="88">
        <v>2</v>
      </c>
      <c r="L51" s="87">
        <v>253643</v>
      </c>
      <c r="M51" s="88">
        <v>7873</v>
      </c>
      <c r="N51" s="89">
        <v>46296</v>
      </c>
    </row>
    <row r="52" spans="1:17">
      <c r="A52" s="49" t="s">
        <v>5</v>
      </c>
      <c r="B52" s="49">
        <v>4</v>
      </c>
      <c r="C52" s="53">
        <f>B52/B$53</f>
        <v>0.66666666666666663</v>
      </c>
      <c r="D52" s="49">
        <v>8</v>
      </c>
      <c r="E52" s="53">
        <f>D52/D$53</f>
        <v>0.30769230769230771</v>
      </c>
      <c r="F52" s="186">
        <f>SUM(L50:L53)</f>
        <v>976865</v>
      </c>
      <c r="G52" s="53">
        <f>F52/F$53</f>
        <v>0.33911882185573966</v>
      </c>
      <c r="I52" s="106">
        <v>5</v>
      </c>
      <c r="J52" s="107" t="s">
        <v>66</v>
      </c>
      <c r="K52" s="88">
        <v>2</v>
      </c>
      <c r="L52" s="87">
        <v>223950</v>
      </c>
      <c r="M52" s="88">
        <v>7906</v>
      </c>
      <c r="N52" s="89">
        <v>46296</v>
      </c>
    </row>
    <row r="53" spans="1:17">
      <c r="A53" s="206" t="s">
        <v>8</v>
      </c>
      <c r="B53" s="206">
        <f>SUM(B48:B52)</f>
        <v>6</v>
      </c>
      <c r="C53" s="219">
        <f>SUM(C49:C52)</f>
        <v>1</v>
      </c>
      <c r="D53" s="206">
        <f>SUM(D48:D52)</f>
        <v>26</v>
      </c>
      <c r="E53" s="219">
        <f>SUM(E49:E52)</f>
        <v>1</v>
      </c>
      <c r="F53" s="228">
        <f>SUM(F49:F52)</f>
        <v>2880598</v>
      </c>
      <c r="G53" s="219">
        <f>SUM(G49:G52)</f>
        <v>1</v>
      </c>
      <c r="I53" s="106">
        <v>5</v>
      </c>
      <c r="J53" s="107" t="s">
        <v>66</v>
      </c>
      <c r="K53" s="88">
        <v>2</v>
      </c>
      <c r="L53" s="87">
        <v>292218</v>
      </c>
      <c r="M53" s="88">
        <v>7910</v>
      </c>
      <c r="N53" s="89">
        <v>46296</v>
      </c>
      <c r="O53" s="78"/>
      <c r="P53" s="79"/>
      <c r="Q53" s="80"/>
    </row>
    <row r="54" spans="1:17" ht="15.75" thickBot="1">
      <c r="I54" s="74"/>
      <c r="J54" s="75"/>
      <c r="K54" s="109"/>
      <c r="L54" s="229"/>
      <c r="M54" s="77"/>
      <c r="N54" s="75"/>
      <c r="O54" s="78"/>
      <c r="P54" s="79"/>
      <c r="Q54" s="80"/>
    </row>
    <row r="55" spans="1:17" ht="45.75" customHeight="1" thickBot="1">
      <c r="A55" s="222" t="s">
        <v>186</v>
      </c>
      <c r="B55" s="223"/>
      <c r="C55" s="224"/>
      <c r="D55" s="225"/>
      <c r="E55" s="42"/>
      <c r="F55" s="226"/>
      <c r="I55" s="74"/>
      <c r="J55" s="75"/>
      <c r="K55" s="75"/>
      <c r="L55" s="76"/>
      <c r="M55" s="77"/>
      <c r="N55" s="75"/>
      <c r="O55" s="78"/>
      <c r="P55" s="79"/>
      <c r="Q55" s="80"/>
    </row>
    <row r="56" spans="1:17" ht="16.5" thickTop="1" thickBot="1">
      <c r="A56" s="61"/>
      <c r="B56" s="227"/>
      <c r="C56" s="42"/>
      <c r="D56" s="225"/>
      <c r="E56" s="42"/>
      <c r="F56" s="226"/>
      <c r="I56" s="74"/>
      <c r="J56" s="75"/>
      <c r="K56" s="75"/>
      <c r="L56" s="76"/>
      <c r="M56" s="77"/>
      <c r="N56" s="75"/>
      <c r="O56" s="78"/>
      <c r="P56" s="79"/>
      <c r="Q56" s="80"/>
    </row>
    <row r="57" spans="1:17" ht="45.75" customHeight="1" thickTop="1" thickBot="1">
      <c r="A57" s="212" t="s">
        <v>23</v>
      </c>
      <c r="B57" s="227"/>
      <c r="C57" s="224"/>
      <c r="D57" s="225"/>
      <c r="E57" s="42"/>
      <c r="F57" s="226"/>
      <c r="I57" s="213" t="s">
        <v>24</v>
      </c>
      <c r="J57" s="75"/>
      <c r="K57" s="75"/>
      <c r="L57" s="76"/>
      <c r="M57" s="77"/>
      <c r="N57" s="75"/>
      <c r="O57" s="78"/>
      <c r="P57" s="79"/>
      <c r="Q57" s="80"/>
    </row>
    <row r="58" spans="1:17" ht="16.5" thickTop="1" thickBot="1">
      <c r="I58" s="74"/>
      <c r="J58" s="75"/>
      <c r="K58" s="75"/>
      <c r="L58" s="76"/>
      <c r="M58" s="77"/>
      <c r="N58" s="75"/>
      <c r="O58" s="78"/>
      <c r="P58" s="79"/>
      <c r="Q58" s="80"/>
    </row>
    <row r="59" spans="1:17" ht="45.75" customHeight="1" thickBot="1">
      <c r="A59" s="214" t="s">
        <v>18</v>
      </c>
      <c r="B59" s="198" t="s">
        <v>19</v>
      </c>
      <c r="C59" s="199" t="s">
        <v>1</v>
      </c>
      <c r="D59" s="198" t="s">
        <v>20</v>
      </c>
      <c r="E59" s="199" t="s">
        <v>1</v>
      </c>
      <c r="F59" s="200" t="s">
        <v>21</v>
      </c>
      <c r="G59" s="201" t="s">
        <v>1</v>
      </c>
      <c r="I59" s="215" t="s">
        <v>18</v>
      </c>
      <c r="J59" s="216" t="s">
        <v>25</v>
      </c>
      <c r="K59" s="216" t="s">
        <v>20</v>
      </c>
      <c r="L59" s="216" t="s">
        <v>21</v>
      </c>
      <c r="M59" s="216" t="s">
        <v>26</v>
      </c>
      <c r="N59" s="217" t="s">
        <v>27</v>
      </c>
      <c r="O59" s="78"/>
      <c r="P59" s="79"/>
      <c r="Q59" s="80"/>
    </row>
    <row r="60" spans="1:17" ht="15.75" thickTop="1">
      <c r="A60" s="49">
        <v>1</v>
      </c>
      <c r="B60" s="49">
        <v>0</v>
      </c>
      <c r="C60" s="53">
        <v>0</v>
      </c>
      <c r="D60" s="49">
        <v>0</v>
      </c>
      <c r="E60" s="53">
        <v>0</v>
      </c>
      <c r="F60" s="205">
        <v>0</v>
      </c>
      <c r="G60" s="53">
        <v>0</v>
      </c>
      <c r="I60" s="69">
        <v>3</v>
      </c>
      <c r="J60" s="70" t="s">
        <v>187</v>
      </c>
      <c r="K60" s="71">
        <v>11</v>
      </c>
      <c r="L60" s="87">
        <v>1188677</v>
      </c>
      <c r="M60" s="71">
        <v>7571</v>
      </c>
      <c r="N60" s="73">
        <v>42339</v>
      </c>
      <c r="O60" s="78"/>
      <c r="P60" s="79"/>
      <c r="Q60" s="80"/>
    </row>
    <row r="61" spans="1:17">
      <c r="A61" s="49">
        <v>2</v>
      </c>
      <c r="B61" s="49">
        <v>0</v>
      </c>
      <c r="C61" s="53">
        <v>0</v>
      </c>
      <c r="D61" s="49">
        <v>0</v>
      </c>
      <c r="E61" s="53">
        <v>0</v>
      </c>
      <c r="F61" s="205">
        <v>0</v>
      </c>
      <c r="G61" s="53">
        <v>0</v>
      </c>
      <c r="I61" s="74"/>
      <c r="J61" s="75"/>
      <c r="K61" s="75"/>
      <c r="L61" s="76"/>
      <c r="M61" s="77"/>
      <c r="N61" s="75"/>
      <c r="O61" s="78"/>
      <c r="P61" s="79"/>
      <c r="Q61" s="80"/>
    </row>
    <row r="62" spans="1:17">
      <c r="A62" s="49">
        <v>3</v>
      </c>
      <c r="B62" s="49">
        <v>1</v>
      </c>
      <c r="C62" s="53">
        <v>1</v>
      </c>
      <c r="D62" s="49">
        <v>11</v>
      </c>
      <c r="E62" s="53">
        <v>1</v>
      </c>
      <c r="F62" s="205">
        <v>1188677</v>
      </c>
      <c r="G62" s="53">
        <v>1</v>
      </c>
      <c r="I62" s="74"/>
      <c r="J62" s="75"/>
      <c r="K62" s="75"/>
      <c r="L62" s="76"/>
      <c r="M62" s="77"/>
      <c r="N62" s="75"/>
      <c r="O62" s="78"/>
      <c r="P62" s="79"/>
      <c r="Q62" s="80"/>
    </row>
    <row r="63" spans="1:17">
      <c r="A63" s="49">
        <v>4</v>
      </c>
      <c r="B63" s="49">
        <v>0</v>
      </c>
      <c r="C63" s="53">
        <v>0</v>
      </c>
      <c r="D63" s="49">
        <v>0</v>
      </c>
      <c r="E63" s="53">
        <v>0</v>
      </c>
      <c r="F63" s="205">
        <v>0</v>
      </c>
      <c r="G63" s="53">
        <v>0</v>
      </c>
      <c r="I63" s="74"/>
      <c r="J63" s="75"/>
      <c r="K63" s="75"/>
      <c r="L63" s="76"/>
      <c r="M63" s="77"/>
      <c r="N63" s="75"/>
      <c r="O63" s="78"/>
      <c r="P63" s="79"/>
      <c r="Q63" s="80"/>
    </row>
    <row r="64" spans="1:17">
      <c r="A64" s="49" t="s">
        <v>5</v>
      </c>
      <c r="B64" s="49">
        <v>0</v>
      </c>
      <c r="C64" s="53">
        <v>0</v>
      </c>
      <c r="D64" s="49">
        <v>0</v>
      </c>
      <c r="E64" s="53">
        <v>0</v>
      </c>
      <c r="F64" s="205">
        <v>0</v>
      </c>
      <c r="G64" s="53">
        <v>0</v>
      </c>
    </row>
    <row r="65" spans="1:17">
      <c r="A65" s="206" t="s">
        <v>8</v>
      </c>
      <c r="B65" s="206">
        <v>1</v>
      </c>
      <c r="C65" s="219">
        <v>1</v>
      </c>
      <c r="D65" s="206">
        <f>SUM(D62:D64)</f>
        <v>11</v>
      </c>
      <c r="E65" s="219">
        <v>1</v>
      </c>
      <c r="F65" s="209">
        <f>SUM(F60:F64)</f>
        <v>1188677</v>
      </c>
      <c r="G65" s="219">
        <v>1</v>
      </c>
      <c r="I65" s="74"/>
      <c r="J65" s="75"/>
      <c r="K65" s="75"/>
      <c r="L65" s="76"/>
      <c r="M65" s="77"/>
      <c r="N65" s="75"/>
      <c r="O65" s="78"/>
      <c r="P65" s="79"/>
      <c r="Q65" s="80"/>
    </row>
    <row r="66" spans="1:17" ht="15.75" thickBot="1">
      <c r="I66" s="74"/>
      <c r="J66" s="75"/>
      <c r="K66" s="75"/>
      <c r="L66" s="76"/>
      <c r="M66" s="77"/>
      <c r="N66" s="75"/>
      <c r="O66" s="78"/>
      <c r="P66" s="79"/>
      <c r="Q66" s="80"/>
    </row>
    <row r="67" spans="1:17" ht="45.75" customHeight="1" thickBot="1">
      <c r="A67" s="222" t="s">
        <v>188</v>
      </c>
      <c r="B67" s="223"/>
      <c r="C67" s="224"/>
      <c r="D67" s="225"/>
      <c r="E67" s="42"/>
      <c r="F67" s="226"/>
      <c r="I67" s="74"/>
      <c r="J67" s="75"/>
      <c r="K67" s="75"/>
      <c r="L67" s="76"/>
      <c r="M67" s="77"/>
      <c r="N67" s="75"/>
      <c r="O67" s="78"/>
      <c r="P67" s="79"/>
      <c r="Q67" s="80"/>
    </row>
    <row r="68" spans="1:17" ht="16.5" thickTop="1" thickBot="1">
      <c r="A68" s="61"/>
      <c r="B68" s="227"/>
      <c r="C68" s="42"/>
      <c r="D68" s="225"/>
      <c r="E68" s="42"/>
      <c r="F68" s="226"/>
      <c r="I68" s="74"/>
      <c r="J68" s="75"/>
      <c r="K68" s="75"/>
      <c r="L68" s="76"/>
      <c r="M68" s="77"/>
      <c r="N68" s="75"/>
      <c r="O68" s="78"/>
      <c r="P68" s="79"/>
      <c r="Q68" s="80"/>
    </row>
    <row r="69" spans="1:17" ht="45.75" customHeight="1" thickTop="1" thickBot="1">
      <c r="A69" s="212" t="s">
        <v>23</v>
      </c>
      <c r="B69" s="227"/>
      <c r="C69" s="224"/>
      <c r="D69" s="225"/>
      <c r="E69" s="42"/>
      <c r="F69" s="226"/>
      <c r="I69" s="213" t="s">
        <v>24</v>
      </c>
      <c r="J69" s="75"/>
      <c r="K69" s="75"/>
      <c r="L69" s="76"/>
      <c r="M69" s="77"/>
      <c r="N69" s="75"/>
      <c r="O69" s="78"/>
      <c r="P69" s="79"/>
      <c r="Q69" s="80"/>
    </row>
    <row r="70" spans="1:17" ht="16.5" thickTop="1" thickBot="1">
      <c r="I70" s="74"/>
      <c r="J70" s="75"/>
      <c r="K70" s="75"/>
      <c r="L70" s="76"/>
      <c r="M70" s="77"/>
      <c r="N70" s="75"/>
      <c r="O70" s="78"/>
      <c r="P70" s="79"/>
      <c r="Q70" s="80"/>
    </row>
    <row r="71" spans="1:17" ht="45.75" customHeight="1" thickBot="1">
      <c r="A71" s="214" t="s">
        <v>18</v>
      </c>
      <c r="B71" s="198" t="s">
        <v>19</v>
      </c>
      <c r="C71" s="199" t="s">
        <v>1</v>
      </c>
      <c r="D71" s="198" t="s">
        <v>20</v>
      </c>
      <c r="E71" s="199" t="s">
        <v>1</v>
      </c>
      <c r="F71" s="200" t="s">
        <v>21</v>
      </c>
      <c r="G71" s="201" t="s">
        <v>1</v>
      </c>
      <c r="I71" s="215" t="s">
        <v>18</v>
      </c>
      <c r="J71" s="216" t="s">
        <v>25</v>
      </c>
      <c r="K71" s="216" t="s">
        <v>20</v>
      </c>
      <c r="L71" s="216" t="s">
        <v>21</v>
      </c>
      <c r="M71" s="216" t="s">
        <v>26</v>
      </c>
      <c r="N71" s="217" t="s">
        <v>27</v>
      </c>
      <c r="O71" s="78"/>
      <c r="P71" s="79"/>
      <c r="Q71" s="80"/>
    </row>
    <row r="72" spans="1:17" ht="15.75" thickTop="1">
      <c r="A72" s="49">
        <v>1</v>
      </c>
      <c r="B72" s="49">
        <v>0</v>
      </c>
      <c r="C72" s="53">
        <v>0</v>
      </c>
      <c r="D72" s="49">
        <v>0</v>
      </c>
      <c r="E72" s="53">
        <v>0</v>
      </c>
      <c r="F72" s="185">
        <v>0</v>
      </c>
      <c r="G72" s="53">
        <v>0</v>
      </c>
      <c r="I72" s="106">
        <v>2</v>
      </c>
      <c r="J72" s="107" t="s">
        <v>189</v>
      </c>
      <c r="K72" s="88">
        <v>15</v>
      </c>
      <c r="L72" s="72">
        <v>784065</v>
      </c>
      <c r="M72" s="88">
        <v>7501</v>
      </c>
      <c r="N72" s="89">
        <v>47849</v>
      </c>
    </row>
    <row r="73" spans="1:17">
      <c r="A73" s="49">
        <v>2</v>
      </c>
      <c r="B73" s="49">
        <v>1</v>
      </c>
      <c r="C73" s="53">
        <v>1</v>
      </c>
      <c r="D73" s="49">
        <v>15</v>
      </c>
      <c r="E73" s="53">
        <v>1</v>
      </c>
      <c r="F73" s="186">
        <f>L72</f>
        <v>784065</v>
      </c>
      <c r="G73" s="53">
        <v>1</v>
      </c>
    </row>
    <row r="74" spans="1:17">
      <c r="A74" s="49">
        <v>3</v>
      </c>
      <c r="B74" s="49">
        <v>0</v>
      </c>
      <c r="C74" s="53">
        <v>0</v>
      </c>
      <c r="D74" s="49">
        <v>0</v>
      </c>
      <c r="E74" s="53">
        <v>0</v>
      </c>
      <c r="F74" s="185">
        <v>0</v>
      </c>
      <c r="G74" s="53">
        <v>0</v>
      </c>
    </row>
    <row r="75" spans="1:17">
      <c r="A75" s="49">
        <v>4</v>
      </c>
      <c r="B75" s="49">
        <v>0</v>
      </c>
      <c r="C75" s="53">
        <v>0</v>
      </c>
      <c r="D75" s="49">
        <v>0</v>
      </c>
      <c r="E75" s="53">
        <v>0</v>
      </c>
      <c r="F75" s="185">
        <v>0</v>
      </c>
      <c r="G75" s="53">
        <v>0</v>
      </c>
    </row>
    <row r="76" spans="1:17">
      <c r="A76" s="49" t="s">
        <v>5</v>
      </c>
      <c r="B76" s="49">
        <v>0</v>
      </c>
      <c r="C76" s="53">
        <v>0</v>
      </c>
      <c r="D76" s="49">
        <v>0</v>
      </c>
      <c r="E76" s="53">
        <v>0</v>
      </c>
      <c r="F76" s="185">
        <v>0</v>
      </c>
      <c r="G76" s="53">
        <v>0</v>
      </c>
    </row>
    <row r="77" spans="1:17">
      <c r="A77" s="206" t="s">
        <v>8</v>
      </c>
      <c r="B77" s="206">
        <f t="shared" ref="B77:G77" si="6">SUM(B72:B76)</f>
        <v>1</v>
      </c>
      <c r="C77" s="219">
        <f t="shared" si="6"/>
        <v>1</v>
      </c>
      <c r="D77" s="206">
        <f t="shared" si="6"/>
        <v>15</v>
      </c>
      <c r="E77" s="219">
        <f t="shared" si="6"/>
        <v>1</v>
      </c>
      <c r="F77" s="230">
        <f t="shared" si="6"/>
        <v>784065</v>
      </c>
      <c r="G77" s="219">
        <f t="shared" si="6"/>
        <v>1</v>
      </c>
    </row>
    <row r="78" spans="1:17" ht="15.75" thickBot="1">
      <c r="I78" s="74"/>
      <c r="J78" s="75"/>
      <c r="K78" s="75"/>
      <c r="L78" s="76"/>
      <c r="M78" s="77"/>
      <c r="N78" s="75"/>
      <c r="O78" s="78"/>
      <c r="P78" s="79"/>
    </row>
    <row r="79" spans="1:17" ht="45.75" customHeight="1" thickBot="1">
      <c r="A79" s="222" t="s">
        <v>190</v>
      </c>
      <c r="B79" s="223"/>
      <c r="C79" s="224"/>
      <c r="D79" s="225"/>
      <c r="E79" s="42"/>
      <c r="F79" s="226"/>
      <c r="I79" s="74"/>
      <c r="J79" s="75"/>
      <c r="K79" s="75"/>
      <c r="L79" s="76"/>
      <c r="M79" s="77"/>
      <c r="N79" s="75"/>
    </row>
    <row r="80" spans="1:17" ht="16.5" thickTop="1" thickBot="1">
      <c r="A80" s="61"/>
      <c r="B80" s="227"/>
      <c r="C80" s="42"/>
      <c r="D80" s="225"/>
      <c r="E80" s="42"/>
      <c r="F80" s="226"/>
      <c r="I80" s="74"/>
      <c r="J80" s="75"/>
      <c r="K80" s="75"/>
      <c r="L80" s="76"/>
      <c r="M80" s="77"/>
      <c r="N80" s="75"/>
    </row>
    <row r="81" spans="1:17" ht="45.75" customHeight="1" thickTop="1" thickBot="1">
      <c r="A81" s="212" t="s">
        <v>23</v>
      </c>
      <c r="B81" s="227"/>
      <c r="C81" s="224"/>
      <c r="D81" s="225"/>
      <c r="E81" s="42"/>
      <c r="F81" s="226"/>
      <c r="I81" s="213" t="s">
        <v>24</v>
      </c>
      <c r="J81" s="75"/>
      <c r="K81" s="75"/>
      <c r="L81" s="76"/>
      <c r="M81" s="77"/>
      <c r="N81" s="75"/>
    </row>
    <row r="82" spans="1:17" ht="16.5" thickTop="1" thickBot="1">
      <c r="I82" s="74"/>
      <c r="J82" s="75"/>
      <c r="K82" s="75"/>
      <c r="L82" s="76"/>
      <c r="M82" s="77"/>
      <c r="N82" s="75"/>
    </row>
    <row r="83" spans="1:17" ht="45.75" customHeight="1" thickBot="1">
      <c r="A83" s="214" t="s">
        <v>18</v>
      </c>
      <c r="B83" s="198" t="s">
        <v>19</v>
      </c>
      <c r="C83" s="199" t="s">
        <v>1</v>
      </c>
      <c r="D83" s="198" t="s">
        <v>20</v>
      </c>
      <c r="E83" s="199" t="s">
        <v>1</v>
      </c>
      <c r="F83" s="200" t="s">
        <v>21</v>
      </c>
      <c r="G83" s="201" t="s">
        <v>1</v>
      </c>
      <c r="I83" s="215" t="s">
        <v>18</v>
      </c>
      <c r="J83" s="216" t="s">
        <v>25</v>
      </c>
      <c r="K83" s="216" t="s">
        <v>20</v>
      </c>
      <c r="L83" s="216" t="s">
        <v>21</v>
      </c>
      <c r="M83" s="216" t="s">
        <v>26</v>
      </c>
      <c r="N83" s="217" t="s">
        <v>27</v>
      </c>
    </row>
    <row r="84" spans="1:17" ht="15.75" thickTop="1">
      <c r="A84" s="49">
        <v>1</v>
      </c>
      <c r="B84" s="49">
        <v>0</v>
      </c>
      <c r="C84" s="53">
        <v>0</v>
      </c>
      <c r="D84" s="49">
        <v>0</v>
      </c>
      <c r="E84" s="53">
        <v>0</v>
      </c>
      <c r="F84" s="185">
        <v>0</v>
      </c>
      <c r="G84" s="53">
        <v>0</v>
      </c>
      <c r="I84" s="174">
        <v>3</v>
      </c>
      <c r="J84" s="107" t="s">
        <v>191</v>
      </c>
      <c r="K84" s="88">
        <v>10</v>
      </c>
      <c r="L84" s="72">
        <v>577598</v>
      </c>
      <c r="M84" s="88">
        <v>82073</v>
      </c>
      <c r="N84" s="89">
        <v>45231</v>
      </c>
    </row>
    <row r="85" spans="1:17">
      <c r="A85" s="49">
        <v>2</v>
      </c>
      <c r="B85" s="49">
        <v>0</v>
      </c>
      <c r="C85" s="53">
        <v>0</v>
      </c>
      <c r="D85" s="49">
        <v>0</v>
      </c>
      <c r="E85" s="53">
        <v>0</v>
      </c>
      <c r="F85" s="185">
        <v>0</v>
      </c>
      <c r="G85" s="53">
        <v>0</v>
      </c>
    </row>
    <row r="86" spans="1:17">
      <c r="A86" s="49">
        <v>3</v>
      </c>
      <c r="B86" s="49">
        <v>1</v>
      </c>
      <c r="C86" s="53">
        <v>1</v>
      </c>
      <c r="D86" s="49">
        <v>10</v>
      </c>
      <c r="E86" s="53">
        <v>1</v>
      </c>
      <c r="F86" s="218">
        <v>577598</v>
      </c>
      <c r="G86" s="53">
        <v>1</v>
      </c>
    </row>
    <row r="87" spans="1:17">
      <c r="A87" s="49">
        <v>4</v>
      </c>
      <c r="B87" s="49">
        <v>0</v>
      </c>
      <c r="C87" s="53">
        <v>0</v>
      </c>
      <c r="D87" s="49">
        <v>0</v>
      </c>
      <c r="E87" s="53">
        <v>0</v>
      </c>
      <c r="F87" s="185">
        <v>0</v>
      </c>
      <c r="G87" s="53">
        <v>0</v>
      </c>
    </row>
    <row r="88" spans="1:17">
      <c r="A88" s="49" t="s">
        <v>5</v>
      </c>
      <c r="B88" s="49">
        <v>0</v>
      </c>
      <c r="C88" s="53">
        <v>0</v>
      </c>
      <c r="D88" s="49">
        <v>0</v>
      </c>
      <c r="E88" s="53">
        <v>0</v>
      </c>
      <c r="F88" s="185">
        <v>0</v>
      </c>
      <c r="G88" s="53">
        <v>0</v>
      </c>
    </row>
    <row r="89" spans="1:17">
      <c r="A89" s="206" t="s">
        <v>8</v>
      </c>
      <c r="B89" s="206">
        <f t="shared" ref="B89:G89" si="7">SUM(B84:B88)</f>
        <v>1</v>
      </c>
      <c r="C89" s="219">
        <f t="shared" si="7"/>
        <v>1</v>
      </c>
      <c r="D89" s="206">
        <f t="shared" si="7"/>
        <v>10</v>
      </c>
      <c r="E89" s="219">
        <f t="shared" si="7"/>
        <v>1</v>
      </c>
      <c r="F89" s="230">
        <f t="shared" si="7"/>
        <v>577598</v>
      </c>
      <c r="G89" s="219">
        <f t="shared" si="7"/>
        <v>1</v>
      </c>
    </row>
    <row r="90" spans="1:17" ht="15.75" thickBot="1"/>
    <row r="91" spans="1:17" ht="45.75" customHeight="1" thickBot="1">
      <c r="A91" s="222" t="s">
        <v>192</v>
      </c>
      <c r="B91" s="223"/>
      <c r="C91" s="224"/>
      <c r="D91" s="225"/>
      <c r="E91" s="42"/>
      <c r="F91" s="226"/>
      <c r="I91" s="74"/>
      <c r="J91" s="75"/>
      <c r="K91" s="75"/>
      <c r="L91" s="76"/>
      <c r="M91" s="77"/>
      <c r="N91" s="75"/>
      <c r="O91" s="78"/>
      <c r="P91" s="79"/>
      <c r="Q91" s="80"/>
    </row>
    <row r="92" spans="1:17" ht="16.5" thickTop="1" thickBot="1">
      <c r="A92" s="61"/>
      <c r="B92" s="227"/>
      <c r="C92" s="42"/>
      <c r="D92" s="225"/>
      <c r="E92" s="42"/>
      <c r="F92" s="226"/>
      <c r="I92" s="74"/>
      <c r="J92" s="75"/>
      <c r="K92" s="75"/>
      <c r="L92" s="76"/>
      <c r="M92" s="77"/>
      <c r="N92" s="75"/>
    </row>
    <row r="93" spans="1:17" ht="45.75" customHeight="1" thickTop="1" thickBot="1">
      <c r="A93" s="212" t="s">
        <v>23</v>
      </c>
      <c r="B93" s="227"/>
      <c r="C93" s="224"/>
      <c r="D93" s="225"/>
      <c r="E93" s="42"/>
      <c r="F93" s="226"/>
      <c r="I93" s="213" t="s">
        <v>24</v>
      </c>
      <c r="J93" s="75"/>
      <c r="K93" s="75"/>
      <c r="L93" s="76"/>
      <c r="M93" s="77"/>
      <c r="N93" s="75"/>
    </row>
    <row r="94" spans="1:17" ht="16.5" thickTop="1" thickBot="1">
      <c r="I94" s="74"/>
      <c r="J94" s="75"/>
      <c r="K94" s="75"/>
      <c r="L94" s="76"/>
      <c r="M94" s="77"/>
      <c r="N94" s="75"/>
    </row>
    <row r="95" spans="1:17" ht="45.75" customHeight="1" thickBot="1">
      <c r="A95" s="214" t="s">
        <v>18</v>
      </c>
      <c r="B95" s="198" t="s">
        <v>19</v>
      </c>
      <c r="C95" s="199" t="s">
        <v>1</v>
      </c>
      <c r="D95" s="198" t="s">
        <v>20</v>
      </c>
      <c r="E95" s="199" t="s">
        <v>1</v>
      </c>
      <c r="F95" s="200" t="s">
        <v>21</v>
      </c>
      <c r="G95" s="201" t="s">
        <v>1</v>
      </c>
      <c r="I95" s="215" t="s">
        <v>18</v>
      </c>
      <c r="J95" s="216" t="s">
        <v>25</v>
      </c>
      <c r="K95" s="216" t="s">
        <v>20</v>
      </c>
      <c r="L95" s="216" t="s">
        <v>21</v>
      </c>
      <c r="M95" s="216" t="s">
        <v>26</v>
      </c>
      <c r="N95" s="217" t="s">
        <v>27</v>
      </c>
    </row>
    <row r="96" spans="1:17" ht="15.75" thickTop="1">
      <c r="A96" s="49">
        <v>1</v>
      </c>
      <c r="B96" s="49">
        <v>0</v>
      </c>
      <c r="C96" s="53">
        <v>0</v>
      </c>
      <c r="D96" s="49">
        <v>0</v>
      </c>
      <c r="E96" s="53">
        <v>0</v>
      </c>
      <c r="F96" s="49">
        <v>0</v>
      </c>
      <c r="G96" s="53">
        <v>0</v>
      </c>
      <c r="I96" s="50">
        <v>3</v>
      </c>
      <c r="J96" s="231" t="s">
        <v>193</v>
      </c>
      <c r="K96" s="50">
        <v>20</v>
      </c>
      <c r="L96" s="232">
        <v>1371370</v>
      </c>
      <c r="M96" s="233">
        <v>34226</v>
      </c>
      <c r="N96" s="234">
        <v>47939</v>
      </c>
    </row>
    <row r="97" spans="1:17">
      <c r="A97" s="49">
        <v>2</v>
      </c>
      <c r="B97" s="49">
        <v>0</v>
      </c>
      <c r="C97" s="53">
        <v>0</v>
      </c>
      <c r="D97" s="49">
        <v>0</v>
      </c>
      <c r="E97" s="53">
        <v>0</v>
      </c>
      <c r="F97" s="49">
        <v>0</v>
      </c>
      <c r="G97" s="53">
        <v>0</v>
      </c>
    </row>
    <row r="98" spans="1:17">
      <c r="A98" s="49">
        <v>3</v>
      </c>
      <c r="B98" s="49">
        <v>1</v>
      </c>
      <c r="C98" s="53">
        <v>1</v>
      </c>
      <c r="D98" s="49">
        <v>20</v>
      </c>
      <c r="E98" s="53">
        <v>1</v>
      </c>
      <c r="F98" s="218">
        <v>1371370</v>
      </c>
      <c r="G98" s="53">
        <v>1</v>
      </c>
    </row>
    <row r="99" spans="1:17">
      <c r="A99" s="49">
        <v>4</v>
      </c>
      <c r="B99" s="49">
        <v>0</v>
      </c>
      <c r="C99" s="53">
        <v>0</v>
      </c>
      <c r="D99" s="49">
        <v>0</v>
      </c>
      <c r="E99" s="53">
        <v>0</v>
      </c>
      <c r="F99" s="49">
        <v>0</v>
      </c>
      <c r="G99" s="53">
        <v>0</v>
      </c>
    </row>
    <row r="100" spans="1:17">
      <c r="A100" s="49" t="s">
        <v>5</v>
      </c>
      <c r="B100" s="49">
        <v>0</v>
      </c>
      <c r="C100" s="53">
        <v>0</v>
      </c>
      <c r="D100" s="49">
        <v>0</v>
      </c>
      <c r="E100" s="53">
        <v>0</v>
      </c>
      <c r="F100" s="49">
        <v>0</v>
      </c>
      <c r="G100" s="53">
        <v>0</v>
      </c>
      <c r="I100" s="74"/>
      <c r="J100" s="75"/>
      <c r="K100" s="75"/>
      <c r="L100" s="76"/>
      <c r="M100" s="77"/>
      <c r="N100" s="75"/>
      <c r="O100" s="78"/>
      <c r="P100" s="79"/>
      <c r="Q100" s="80"/>
    </row>
    <row r="101" spans="1:17">
      <c r="A101" s="206" t="s">
        <v>8</v>
      </c>
      <c r="B101" s="206">
        <f t="shared" ref="B101:G101" si="8">SUM(B96:B100)</f>
        <v>1</v>
      </c>
      <c r="C101" s="219">
        <f t="shared" si="8"/>
        <v>1</v>
      </c>
      <c r="D101" s="206">
        <f t="shared" si="8"/>
        <v>20</v>
      </c>
      <c r="E101" s="219">
        <f t="shared" si="8"/>
        <v>1</v>
      </c>
      <c r="F101" s="230">
        <f t="shared" si="8"/>
        <v>1371370</v>
      </c>
      <c r="G101" s="219">
        <f t="shared" si="8"/>
        <v>1</v>
      </c>
    </row>
    <row r="102" spans="1:17" ht="15.75" thickBot="1"/>
    <row r="103" spans="1:17" ht="45.75" customHeight="1" thickBot="1">
      <c r="A103" s="222" t="s">
        <v>194</v>
      </c>
      <c r="B103" s="223"/>
      <c r="C103" s="224"/>
      <c r="D103" s="225"/>
      <c r="E103" s="42"/>
      <c r="F103" s="226"/>
      <c r="I103" s="74"/>
      <c r="J103" s="75"/>
      <c r="K103" s="75"/>
      <c r="L103" s="76"/>
      <c r="M103" s="77"/>
      <c r="N103" s="75"/>
    </row>
    <row r="104" spans="1:17" ht="16.5" thickTop="1" thickBot="1">
      <c r="A104" s="61"/>
      <c r="B104" s="227"/>
      <c r="C104" s="42"/>
      <c r="D104" s="225"/>
      <c r="E104" s="42"/>
      <c r="F104" s="226"/>
      <c r="I104" s="74"/>
      <c r="J104" s="75"/>
      <c r="K104" s="75"/>
      <c r="L104" s="76"/>
      <c r="M104" s="77"/>
      <c r="N104" s="75"/>
    </row>
    <row r="105" spans="1:17" ht="45.75" customHeight="1" thickTop="1" thickBot="1">
      <c r="A105" s="212" t="s">
        <v>23</v>
      </c>
      <c r="B105" s="227"/>
      <c r="C105" s="224"/>
      <c r="D105" s="225"/>
      <c r="E105" s="42"/>
      <c r="F105" s="226"/>
      <c r="I105" s="213" t="s">
        <v>24</v>
      </c>
      <c r="J105" s="75"/>
      <c r="K105" s="75"/>
      <c r="L105" s="76"/>
      <c r="M105" s="77"/>
      <c r="N105" s="75"/>
    </row>
    <row r="106" spans="1:17" ht="16.5" thickTop="1" thickBot="1">
      <c r="I106" s="74"/>
      <c r="J106" s="75"/>
      <c r="K106" s="75"/>
      <c r="L106" s="76"/>
      <c r="M106" s="77"/>
      <c r="N106" s="75"/>
    </row>
    <row r="107" spans="1:17" ht="45.75" customHeight="1" thickBot="1">
      <c r="A107" s="197" t="s">
        <v>18</v>
      </c>
      <c r="B107" s="235" t="s">
        <v>19</v>
      </c>
      <c r="C107" s="236" t="s">
        <v>1</v>
      </c>
      <c r="D107" s="235" t="s">
        <v>20</v>
      </c>
      <c r="E107" s="236" t="s">
        <v>1</v>
      </c>
      <c r="F107" s="235" t="s">
        <v>21</v>
      </c>
      <c r="G107" s="217" t="s">
        <v>1</v>
      </c>
      <c r="I107" s="215" t="s">
        <v>18</v>
      </c>
      <c r="J107" s="216" t="s">
        <v>25</v>
      </c>
      <c r="K107" s="216" t="s">
        <v>20</v>
      </c>
      <c r="L107" s="216" t="s">
        <v>21</v>
      </c>
      <c r="M107" s="216" t="s">
        <v>26</v>
      </c>
      <c r="N107" s="217" t="s">
        <v>27</v>
      </c>
    </row>
    <row r="108" spans="1:17" ht="15.75" thickTop="1">
      <c r="A108" s="50">
        <v>1</v>
      </c>
      <c r="B108" s="50">
        <v>4</v>
      </c>
      <c r="C108" s="51">
        <f>B108/B$113</f>
        <v>0.5</v>
      </c>
      <c r="D108" s="237">
        <f>SUM(K108:K111)</f>
        <v>108</v>
      </c>
      <c r="E108" s="51">
        <f>D108/D$113</f>
        <v>0.66666666666666663</v>
      </c>
      <c r="F108" s="52">
        <f>SUM(L108:L111)</f>
        <v>8099024</v>
      </c>
      <c r="G108" s="51">
        <f>F108/F$113</f>
        <v>0.62666028892056436</v>
      </c>
      <c r="I108" s="84">
        <v>1</v>
      </c>
      <c r="J108" s="107" t="s">
        <v>195</v>
      </c>
      <c r="K108" s="86">
        <v>48</v>
      </c>
      <c r="L108" s="87">
        <v>3291204</v>
      </c>
      <c r="M108" s="88">
        <v>33445</v>
      </c>
      <c r="N108" s="89">
        <v>45839</v>
      </c>
    </row>
    <row r="109" spans="1:17">
      <c r="A109" s="49">
        <v>2</v>
      </c>
      <c r="B109" s="49">
        <v>2</v>
      </c>
      <c r="C109" s="53">
        <f t="shared" ref="C109:C112" si="9">B109/B$113</f>
        <v>0.25</v>
      </c>
      <c r="D109" s="116">
        <f>SUM(K112:K113)</f>
        <v>22</v>
      </c>
      <c r="E109" s="53">
        <f t="shared" ref="E109:E112" si="10">D109/D$113</f>
        <v>0.13580246913580246</v>
      </c>
      <c r="F109" s="55">
        <f>SUM(L112:L113)</f>
        <v>1334263</v>
      </c>
      <c r="G109" s="53">
        <f t="shared" ref="G109:G112" si="11">F109/F$113</f>
        <v>0.10323832070086705</v>
      </c>
      <c r="I109" s="84">
        <v>1</v>
      </c>
      <c r="J109" s="107" t="s">
        <v>196</v>
      </c>
      <c r="K109" s="86">
        <v>12</v>
      </c>
      <c r="L109" s="87">
        <v>1159222</v>
      </c>
      <c r="M109" s="88">
        <v>39233</v>
      </c>
      <c r="N109" s="89">
        <v>45597</v>
      </c>
    </row>
    <row r="110" spans="1:17">
      <c r="A110" s="49">
        <v>3</v>
      </c>
      <c r="B110" s="49">
        <v>2</v>
      </c>
      <c r="C110" s="53">
        <f t="shared" si="9"/>
        <v>0.25</v>
      </c>
      <c r="D110" s="116">
        <f>SUM(K114:K115)</f>
        <v>32</v>
      </c>
      <c r="E110" s="53">
        <f t="shared" si="10"/>
        <v>0.19753086419753085</v>
      </c>
      <c r="F110" s="55">
        <f>SUM(L114:L115)</f>
        <v>3490819</v>
      </c>
      <c r="G110" s="53">
        <f t="shared" si="11"/>
        <v>0.27010139037856856</v>
      </c>
      <c r="I110" s="84">
        <v>1</v>
      </c>
      <c r="J110" s="107" t="s">
        <v>197</v>
      </c>
      <c r="K110" s="86">
        <v>24</v>
      </c>
      <c r="L110" s="87">
        <v>1814582</v>
      </c>
      <c r="M110" s="88">
        <v>39255</v>
      </c>
      <c r="N110" s="89">
        <v>45597</v>
      </c>
    </row>
    <row r="111" spans="1:17">
      <c r="A111" s="49">
        <v>4</v>
      </c>
      <c r="B111" s="49">
        <v>0</v>
      </c>
      <c r="C111" s="53">
        <f t="shared" si="9"/>
        <v>0</v>
      </c>
      <c r="D111" s="49">
        <v>0</v>
      </c>
      <c r="E111" s="53">
        <f t="shared" si="10"/>
        <v>0</v>
      </c>
      <c r="F111" s="55">
        <v>0</v>
      </c>
      <c r="G111" s="53">
        <f t="shared" si="11"/>
        <v>0</v>
      </c>
      <c r="I111" s="84">
        <v>1</v>
      </c>
      <c r="J111" s="107" t="s">
        <v>198</v>
      </c>
      <c r="K111" s="86">
        <v>24</v>
      </c>
      <c r="L111" s="87">
        <v>1834016</v>
      </c>
      <c r="M111" s="88">
        <v>39266</v>
      </c>
      <c r="N111" s="89">
        <v>45597</v>
      </c>
    </row>
    <row r="112" spans="1:17">
      <c r="A112" s="49" t="s">
        <v>5</v>
      </c>
      <c r="B112" s="49">
        <v>0</v>
      </c>
      <c r="C112" s="53">
        <f t="shared" si="9"/>
        <v>0</v>
      </c>
      <c r="D112" s="49">
        <v>0</v>
      </c>
      <c r="E112" s="53">
        <f t="shared" si="10"/>
        <v>0</v>
      </c>
      <c r="F112" s="55">
        <v>0</v>
      </c>
      <c r="G112" s="53">
        <f t="shared" si="11"/>
        <v>0</v>
      </c>
      <c r="I112" s="84">
        <v>2</v>
      </c>
      <c r="J112" s="107" t="s">
        <v>199</v>
      </c>
      <c r="K112" s="86">
        <v>11</v>
      </c>
      <c r="L112" s="87">
        <v>689785</v>
      </c>
      <c r="M112" s="88">
        <v>25782</v>
      </c>
      <c r="N112" s="89">
        <v>44743</v>
      </c>
    </row>
    <row r="113" spans="1:17">
      <c r="A113" s="206" t="s">
        <v>8</v>
      </c>
      <c r="B113" s="206">
        <f t="shared" ref="B113:G113" si="12">SUM(B108:B112)</f>
        <v>8</v>
      </c>
      <c r="C113" s="219">
        <f t="shared" si="12"/>
        <v>1</v>
      </c>
      <c r="D113" s="221">
        <f t="shared" si="12"/>
        <v>162</v>
      </c>
      <c r="E113" s="219">
        <f t="shared" si="12"/>
        <v>1</v>
      </c>
      <c r="F113" s="230">
        <f t="shared" si="12"/>
        <v>12924106</v>
      </c>
      <c r="G113" s="219">
        <f t="shared" si="12"/>
        <v>1</v>
      </c>
      <c r="I113" s="84">
        <v>2</v>
      </c>
      <c r="J113" s="107" t="s">
        <v>200</v>
      </c>
      <c r="K113" s="86">
        <v>11</v>
      </c>
      <c r="L113" s="87">
        <v>644478</v>
      </c>
      <c r="M113" s="88">
        <v>25793</v>
      </c>
      <c r="N113" s="89">
        <v>44743</v>
      </c>
    </row>
    <row r="114" spans="1:17">
      <c r="I114" s="84">
        <v>3</v>
      </c>
      <c r="J114" s="107" t="s">
        <v>201</v>
      </c>
      <c r="K114" s="86">
        <v>16</v>
      </c>
      <c r="L114" s="87">
        <v>2178719</v>
      </c>
      <c r="M114" s="88">
        <v>33434</v>
      </c>
      <c r="N114" s="89">
        <v>44378</v>
      </c>
    </row>
    <row r="115" spans="1:17">
      <c r="I115" s="84">
        <v>3</v>
      </c>
      <c r="J115" s="107" t="s">
        <v>202</v>
      </c>
      <c r="K115" s="86">
        <v>16</v>
      </c>
      <c r="L115" s="87">
        <v>1312100</v>
      </c>
      <c r="M115" s="88">
        <v>33622</v>
      </c>
      <c r="N115" s="89">
        <v>44378</v>
      </c>
    </row>
    <row r="116" spans="1:17" ht="15.75" thickBot="1">
      <c r="K116" s="82"/>
      <c r="L116" s="83"/>
    </row>
    <row r="117" spans="1:17" ht="45.75" customHeight="1" thickBot="1">
      <c r="A117" s="222" t="s">
        <v>203</v>
      </c>
      <c r="B117" s="223"/>
      <c r="C117" s="224"/>
      <c r="D117" s="225"/>
      <c r="E117" s="42"/>
      <c r="F117" s="226"/>
      <c r="I117" s="74"/>
      <c r="J117" s="75"/>
      <c r="K117" s="75"/>
      <c r="L117" s="76"/>
      <c r="M117" s="77"/>
      <c r="N117" s="75"/>
    </row>
    <row r="118" spans="1:17" ht="16.5" thickTop="1" thickBot="1">
      <c r="A118" s="61"/>
      <c r="B118" s="227"/>
      <c r="C118" s="42"/>
      <c r="D118" s="225"/>
      <c r="E118" s="42"/>
      <c r="F118" s="226"/>
      <c r="I118" s="74"/>
      <c r="J118" s="75"/>
      <c r="K118" s="75"/>
      <c r="L118" s="76"/>
      <c r="M118" s="77"/>
      <c r="N118" s="75"/>
    </row>
    <row r="119" spans="1:17" ht="45.75" customHeight="1" thickTop="1" thickBot="1">
      <c r="A119" s="212" t="s">
        <v>23</v>
      </c>
      <c r="B119" s="227"/>
      <c r="C119" s="224"/>
      <c r="D119" s="225"/>
      <c r="E119" s="42"/>
      <c r="F119" s="226"/>
      <c r="I119" s="213" t="s">
        <v>24</v>
      </c>
      <c r="J119" s="75"/>
      <c r="K119" s="75"/>
      <c r="L119" s="76"/>
      <c r="M119" s="77"/>
      <c r="N119" s="75"/>
    </row>
    <row r="120" spans="1:17" ht="16.5" thickTop="1" thickBot="1">
      <c r="I120" s="74"/>
      <c r="J120" s="75"/>
      <c r="K120" s="75"/>
      <c r="L120" s="76"/>
      <c r="M120" s="77"/>
      <c r="N120" s="75"/>
      <c r="O120" s="78"/>
      <c r="P120" s="79"/>
      <c r="Q120" s="80"/>
    </row>
    <row r="121" spans="1:17" ht="45.75" customHeight="1" thickBot="1">
      <c r="A121" s="197" t="s">
        <v>18</v>
      </c>
      <c r="B121" s="235" t="s">
        <v>19</v>
      </c>
      <c r="C121" s="236" t="s">
        <v>1</v>
      </c>
      <c r="D121" s="235" t="s">
        <v>20</v>
      </c>
      <c r="E121" s="236" t="s">
        <v>1</v>
      </c>
      <c r="F121" s="235" t="s">
        <v>21</v>
      </c>
      <c r="G121" s="217" t="s">
        <v>1</v>
      </c>
      <c r="I121" s="215" t="s">
        <v>18</v>
      </c>
      <c r="J121" s="216" t="s">
        <v>25</v>
      </c>
      <c r="K121" s="216" t="s">
        <v>20</v>
      </c>
      <c r="L121" s="216" t="s">
        <v>21</v>
      </c>
      <c r="M121" s="216" t="s">
        <v>26</v>
      </c>
      <c r="N121" s="217" t="s">
        <v>27</v>
      </c>
      <c r="O121" s="78"/>
      <c r="P121" s="79"/>
      <c r="Q121" s="80"/>
    </row>
    <row r="122" spans="1:17" ht="15.75" thickTop="1">
      <c r="A122" s="142">
        <v>1</v>
      </c>
      <c r="B122" s="142">
        <v>0</v>
      </c>
      <c r="C122" s="238">
        <v>0</v>
      </c>
      <c r="D122" s="142">
        <v>0</v>
      </c>
      <c r="E122" s="238">
        <v>0</v>
      </c>
      <c r="F122" s="239">
        <v>0</v>
      </c>
      <c r="G122" s="238">
        <v>0</v>
      </c>
      <c r="I122" s="240">
        <v>6</v>
      </c>
      <c r="J122" s="107" t="s">
        <v>204</v>
      </c>
      <c r="K122" s="71">
        <v>12</v>
      </c>
      <c r="L122" s="87">
        <v>2419215</v>
      </c>
      <c r="M122" s="71">
        <v>3290</v>
      </c>
      <c r="N122" s="73">
        <v>43862</v>
      </c>
      <c r="O122" s="78"/>
      <c r="P122" s="79"/>
      <c r="Q122" s="80"/>
    </row>
    <row r="123" spans="1:17">
      <c r="A123" s="49">
        <v>2</v>
      </c>
      <c r="B123" s="49">
        <v>0</v>
      </c>
      <c r="C123" s="53">
        <v>0</v>
      </c>
      <c r="D123" s="49">
        <v>0</v>
      </c>
      <c r="E123" s="53">
        <v>0</v>
      </c>
      <c r="F123" s="241">
        <v>0</v>
      </c>
      <c r="G123" s="53">
        <v>0</v>
      </c>
      <c r="I123" s="74"/>
      <c r="J123" s="75"/>
      <c r="K123" s="75"/>
      <c r="L123" s="76"/>
      <c r="M123" s="77"/>
      <c r="N123" s="75"/>
      <c r="O123" s="78"/>
      <c r="P123" s="79"/>
      <c r="Q123" s="80"/>
    </row>
    <row r="124" spans="1:17">
      <c r="A124" s="49">
        <v>3</v>
      </c>
      <c r="B124" s="49">
        <v>0</v>
      </c>
      <c r="C124" s="53">
        <v>0</v>
      </c>
      <c r="D124" s="49">
        <v>0</v>
      </c>
      <c r="E124" s="53">
        <v>0</v>
      </c>
      <c r="F124" s="241">
        <v>0</v>
      </c>
      <c r="G124" s="53">
        <v>0</v>
      </c>
      <c r="I124" s="74"/>
      <c r="J124" s="75"/>
      <c r="K124" s="75"/>
      <c r="L124" s="76"/>
      <c r="M124" s="77"/>
      <c r="N124" s="75"/>
      <c r="O124" s="78"/>
      <c r="P124" s="79"/>
      <c r="Q124" s="80"/>
    </row>
    <row r="125" spans="1:17">
      <c r="A125" s="49">
        <v>4</v>
      </c>
      <c r="B125" s="49">
        <v>0</v>
      </c>
      <c r="C125" s="53">
        <v>0</v>
      </c>
      <c r="D125" s="49">
        <v>0</v>
      </c>
      <c r="E125" s="53">
        <v>0</v>
      </c>
      <c r="F125" s="241">
        <v>0</v>
      </c>
      <c r="G125" s="53">
        <v>0</v>
      </c>
      <c r="I125" s="74"/>
      <c r="J125" s="75"/>
      <c r="K125" s="75"/>
      <c r="L125" s="76"/>
      <c r="M125" s="77"/>
      <c r="N125" s="75"/>
      <c r="O125" s="78"/>
      <c r="P125" s="79"/>
      <c r="Q125" s="80"/>
    </row>
    <row r="126" spans="1:17">
      <c r="A126" s="49" t="s">
        <v>5</v>
      </c>
      <c r="B126" s="49">
        <v>1</v>
      </c>
      <c r="C126" s="53">
        <v>1</v>
      </c>
      <c r="D126" s="242">
        <v>12</v>
      </c>
      <c r="E126" s="53">
        <v>1</v>
      </c>
      <c r="F126" s="218">
        <v>2419215</v>
      </c>
      <c r="G126" s="53">
        <v>1</v>
      </c>
      <c r="I126" s="74"/>
      <c r="J126" s="75"/>
      <c r="K126" s="75"/>
      <c r="L126" s="76"/>
      <c r="M126" s="77"/>
      <c r="N126" s="75"/>
      <c r="O126" s="78"/>
      <c r="P126" s="79"/>
      <c r="Q126" s="80"/>
    </row>
    <row r="127" spans="1:17">
      <c r="A127" s="206" t="s">
        <v>8</v>
      </c>
      <c r="B127" s="206">
        <f t="shared" ref="B127:G127" si="13">SUM(B122:B126)</f>
        <v>1</v>
      </c>
      <c r="C127" s="219">
        <f t="shared" si="13"/>
        <v>1</v>
      </c>
      <c r="D127" s="206">
        <f t="shared" si="13"/>
        <v>12</v>
      </c>
      <c r="E127" s="219">
        <f t="shared" si="13"/>
        <v>1</v>
      </c>
      <c r="F127" s="230">
        <f t="shared" si="13"/>
        <v>2419215</v>
      </c>
      <c r="G127" s="219">
        <f t="shared" si="13"/>
        <v>1</v>
      </c>
      <c r="I127" s="74"/>
      <c r="J127" s="75"/>
      <c r="K127" s="75"/>
      <c r="L127" s="76"/>
      <c r="M127" s="77"/>
      <c r="N127" s="75"/>
      <c r="O127" s="78"/>
      <c r="P127" s="79"/>
      <c r="Q127" s="80"/>
    </row>
    <row r="128" spans="1:17" ht="15.75" thickBot="1"/>
    <row r="129" spans="1:18" ht="45.75" customHeight="1" thickBot="1">
      <c r="A129" s="222" t="s">
        <v>205</v>
      </c>
      <c r="B129" s="223"/>
      <c r="C129" s="224"/>
      <c r="D129" s="225"/>
      <c r="E129" s="42"/>
      <c r="F129" s="226"/>
      <c r="I129" s="74"/>
      <c r="J129" s="75"/>
      <c r="K129" s="75"/>
      <c r="L129" s="76"/>
      <c r="M129" s="77"/>
      <c r="N129" s="75"/>
    </row>
    <row r="130" spans="1:18" ht="16.5" thickTop="1" thickBot="1">
      <c r="A130" s="61"/>
      <c r="B130" s="227"/>
      <c r="C130" s="42"/>
      <c r="D130" s="225"/>
      <c r="E130" s="42"/>
      <c r="F130" s="226"/>
      <c r="I130" s="74"/>
      <c r="J130" s="75"/>
      <c r="K130" s="75"/>
      <c r="L130" s="76"/>
      <c r="M130" s="77"/>
      <c r="N130" s="75"/>
    </row>
    <row r="131" spans="1:18" ht="45.75" customHeight="1" thickTop="1" thickBot="1">
      <c r="A131" s="212" t="s">
        <v>23</v>
      </c>
      <c r="B131" s="227"/>
      <c r="C131" s="224"/>
      <c r="D131" s="225"/>
      <c r="E131" s="42"/>
      <c r="F131" s="226"/>
      <c r="I131" s="213" t="s">
        <v>24</v>
      </c>
      <c r="J131" s="75"/>
      <c r="K131" s="75"/>
      <c r="L131" s="76"/>
      <c r="M131" s="77"/>
      <c r="N131" s="75"/>
    </row>
    <row r="132" spans="1:18" ht="16.5" thickTop="1" thickBot="1">
      <c r="I132" s="74"/>
      <c r="J132" s="75"/>
      <c r="K132" s="75"/>
      <c r="L132" s="76"/>
      <c r="M132" s="77"/>
      <c r="N132" s="75"/>
    </row>
    <row r="133" spans="1:18" ht="45.75" customHeight="1" thickBot="1">
      <c r="A133" s="214" t="s">
        <v>18</v>
      </c>
      <c r="B133" s="198" t="s">
        <v>19</v>
      </c>
      <c r="C133" s="199" t="s">
        <v>1</v>
      </c>
      <c r="D133" s="198" t="s">
        <v>20</v>
      </c>
      <c r="E133" s="199" t="s">
        <v>1</v>
      </c>
      <c r="F133" s="200" t="s">
        <v>21</v>
      </c>
      <c r="G133" s="201" t="s">
        <v>1</v>
      </c>
      <c r="I133" s="215" t="s">
        <v>18</v>
      </c>
      <c r="J133" s="216" t="s">
        <v>25</v>
      </c>
      <c r="K133" s="216" t="s">
        <v>20</v>
      </c>
      <c r="L133" s="216" t="s">
        <v>21</v>
      </c>
      <c r="M133" s="216" t="s">
        <v>26</v>
      </c>
      <c r="N133" s="217" t="s">
        <v>27</v>
      </c>
    </row>
    <row r="134" spans="1:18" ht="27" thickTop="1">
      <c r="A134" s="50">
        <v>1</v>
      </c>
      <c r="B134" s="50">
        <v>1</v>
      </c>
      <c r="C134" s="51">
        <f>B134/B$139</f>
        <v>0.125</v>
      </c>
      <c r="D134" s="50">
        <v>10</v>
      </c>
      <c r="E134" s="51">
        <f>D134/D$139</f>
        <v>9.2592592592592587E-2</v>
      </c>
      <c r="F134" s="68">
        <f>L134</f>
        <v>646529</v>
      </c>
      <c r="G134" s="51">
        <f>F134/F$139</f>
        <v>7.5111657503416765E-2</v>
      </c>
      <c r="I134" s="106">
        <v>1</v>
      </c>
      <c r="J134" s="70" t="s">
        <v>471</v>
      </c>
      <c r="K134" s="71">
        <v>10</v>
      </c>
      <c r="L134" s="72">
        <v>646529</v>
      </c>
      <c r="M134" s="88">
        <v>33736</v>
      </c>
      <c r="N134" s="89">
        <v>44896</v>
      </c>
    </row>
    <row r="135" spans="1:18">
      <c r="A135" s="49">
        <v>2</v>
      </c>
      <c r="B135" s="49">
        <v>1</v>
      </c>
      <c r="C135" s="53">
        <f>B135/B$139</f>
        <v>0.125</v>
      </c>
      <c r="D135" s="49">
        <v>6</v>
      </c>
      <c r="E135" s="53">
        <f t="shared" ref="E135:E138" si="14">D135/D$139</f>
        <v>5.5555555555555552E-2</v>
      </c>
      <c r="F135" s="55">
        <f>L135</f>
        <v>440325</v>
      </c>
      <c r="G135" s="53">
        <f t="shared" ref="G135:G138" si="15">F135/F$139</f>
        <v>5.1155540726234995E-2</v>
      </c>
      <c r="I135" s="69">
        <v>2</v>
      </c>
      <c r="J135" s="107" t="s">
        <v>206</v>
      </c>
      <c r="K135" s="71">
        <v>6</v>
      </c>
      <c r="L135" s="72">
        <v>440325</v>
      </c>
      <c r="M135" s="71">
        <v>33810</v>
      </c>
      <c r="N135" s="73">
        <v>47027</v>
      </c>
    </row>
    <row r="136" spans="1:18">
      <c r="A136" s="49">
        <v>3</v>
      </c>
      <c r="B136" s="49">
        <v>1</v>
      </c>
      <c r="C136" s="53">
        <f>B136/B$139</f>
        <v>0.125</v>
      </c>
      <c r="D136" s="49">
        <v>10</v>
      </c>
      <c r="E136" s="53">
        <f t="shared" si="14"/>
        <v>9.2592592592592587E-2</v>
      </c>
      <c r="F136" s="55">
        <f>L136</f>
        <v>961034</v>
      </c>
      <c r="G136" s="53">
        <f t="shared" si="15"/>
        <v>0.11164983574926821</v>
      </c>
      <c r="I136" s="69">
        <v>3</v>
      </c>
      <c r="J136" s="107" t="s">
        <v>207</v>
      </c>
      <c r="K136" s="71">
        <v>10</v>
      </c>
      <c r="L136" s="72">
        <v>961034</v>
      </c>
      <c r="M136" s="71">
        <v>90930</v>
      </c>
      <c r="N136" s="73">
        <v>45870</v>
      </c>
    </row>
    <row r="137" spans="1:18">
      <c r="A137" s="49">
        <v>4</v>
      </c>
      <c r="B137" s="49">
        <v>3</v>
      </c>
      <c r="C137" s="53">
        <f>B137/B$139</f>
        <v>0.375</v>
      </c>
      <c r="D137" s="116">
        <f>SUM(K137:K139)</f>
        <v>47</v>
      </c>
      <c r="E137" s="53">
        <f t="shared" si="14"/>
        <v>0.43518518518518517</v>
      </c>
      <c r="F137" s="55">
        <f>SUM(L137:L139)</f>
        <v>4466641</v>
      </c>
      <c r="G137" s="53">
        <f t="shared" si="15"/>
        <v>0.51891996953380115</v>
      </c>
      <c r="I137" s="69">
        <v>4</v>
      </c>
      <c r="J137" s="107" t="s">
        <v>208</v>
      </c>
      <c r="K137" s="71">
        <v>12</v>
      </c>
      <c r="L137" s="72">
        <v>1352347</v>
      </c>
      <c r="M137" s="71">
        <v>3102</v>
      </c>
      <c r="N137" s="73">
        <v>46327</v>
      </c>
    </row>
    <row r="138" spans="1:18">
      <c r="A138" s="49" t="s">
        <v>5</v>
      </c>
      <c r="B138" s="49">
        <v>2</v>
      </c>
      <c r="C138" s="53">
        <f>B138/B$139</f>
        <v>0.25</v>
      </c>
      <c r="D138" s="49">
        <v>35</v>
      </c>
      <c r="E138" s="53">
        <f t="shared" si="14"/>
        <v>0.32407407407407407</v>
      </c>
      <c r="F138" s="55">
        <f>SUM(L140:L141)</f>
        <v>2093043</v>
      </c>
      <c r="G138" s="53">
        <f t="shared" si="15"/>
        <v>0.24316299648727888</v>
      </c>
      <c r="I138" s="69">
        <v>4</v>
      </c>
      <c r="J138" s="107" t="s">
        <v>209</v>
      </c>
      <c r="K138" s="71">
        <v>20</v>
      </c>
      <c r="L138" s="72">
        <v>2089954</v>
      </c>
      <c r="M138" s="71">
        <v>82143</v>
      </c>
      <c r="N138" s="73">
        <v>45292</v>
      </c>
    </row>
    <row r="139" spans="1:18">
      <c r="A139" s="206" t="s">
        <v>8</v>
      </c>
      <c r="B139" s="206">
        <f t="shared" ref="B139:G139" si="16">SUM(B134:B138)</f>
        <v>8</v>
      </c>
      <c r="C139" s="219">
        <f t="shared" si="16"/>
        <v>1</v>
      </c>
      <c r="D139" s="206">
        <f t="shared" si="16"/>
        <v>108</v>
      </c>
      <c r="E139" s="219">
        <f t="shared" si="16"/>
        <v>1</v>
      </c>
      <c r="F139" s="230">
        <f t="shared" si="16"/>
        <v>8607572</v>
      </c>
      <c r="G139" s="219">
        <f t="shared" si="16"/>
        <v>1</v>
      </c>
      <c r="I139" s="69">
        <v>4</v>
      </c>
      <c r="J139" s="107" t="s">
        <v>210</v>
      </c>
      <c r="K139" s="71">
        <v>15</v>
      </c>
      <c r="L139" s="72">
        <v>1024340</v>
      </c>
      <c r="M139" s="71">
        <v>94964</v>
      </c>
      <c r="N139" s="73">
        <v>46054</v>
      </c>
    </row>
    <row r="140" spans="1:18">
      <c r="I140" s="69">
        <v>5</v>
      </c>
      <c r="J140" s="107" t="s">
        <v>211</v>
      </c>
      <c r="K140" s="71">
        <v>15</v>
      </c>
      <c r="L140" s="72">
        <v>1042547</v>
      </c>
      <c r="M140" s="71">
        <v>7733</v>
      </c>
      <c r="N140" s="73">
        <v>42339</v>
      </c>
    </row>
    <row r="141" spans="1:18">
      <c r="I141" s="69">
        <v>5</v>
      </c>
      <c r="J141" s="107" t="s">
        <v>212</v>
      </c>
      <c r="K141" s="71">
        <v>20</v>
      </c>
      <c r="L141" s="72">
        <v>1050496</v>
      </c>
      <c r="M141" s="71">
        <v>91346</v>
      </c>
      <c r="N141" s="73">
        <v>45901</v>
      </c>
    </row>
    <row r="142" spans="1:18" ht="45.75" customHeight="1" thickBot="1">
      <c r="K142" s="82"/>
      <c r="L142" s="83"/>
    </row>
    <row r="143" spans="1:18" ht="30.75" thickBot="1">
      <c r="A143" s="222" t="s">
        <v>213</v>
      </c>
      <c r="B143" s="223"/>
      <c r="C143" s="224"/>
      <c r="D143" s="225"/>
      <c r="E143" s="42"/>
      <c r="F143" s="226"/>
      <c r="I143" s="74"/>
      <c r="J143" s="74"/>
      <c r="K143" s="75"/>
      <c r="L143" s="75"/>
      <c r="M143" s="76"/>
      <c r="N143" s="77"/>
      <c r="O143" s="75"/>
      <c r="P143" s="78"/>
      <c r="Q143" s="79"/>
      <c r="R143" s="80"/>
    </row>
    <row r="144" spans="1:18" ht="45.75" customHeight="1" thickTop="1" thickBot="1">
      <c r="A144" s="61"/>
      <c r="B144" s="227"/>
      <c r="C144" s="42"/>
      <c r="D144" s="225"/>
      <c r="E144" s="42"/>
      <c r="F144" s="226"/>
      <c r="I144" s="74"/>
      <c r="J144" s="75"/>
      <c r="K144" s="75"/>
      <c r="L144" s="76"/>
      <c r="M144" s="77"/>
      <c r="N144" s="75"/>
    </row>
    <row r="145" spans="1:17" ht="46.5" thickTop="1" thickBot="1">
      <c r="A145" s="212" t="s">
        <v>23</v>
      </c>
      <c r="B145" s="227"/>
      <c r="C145" s="224"/>
      <c r="D145" s="225"/>
      <c r="E145" s="42"/>
      <c r="F145" s="226"/>
      <c r="I145" s="213" t="s">
        <v>24</v>
      </c>
      <c r="J145" s="75"/>
      <c r="K145" s="75"/>
      <c r="L145" s="76"/>
      <c r="M145" s="77"/>
      <c r="N145" s="75"/>
    </row>
    <row r="146" spans="1:17" ht="45.75" customHeight="1" thickTop="1" thickBot="1">
      <c r="I146" s="74"/>
      <c r="J146" s="75"/>
      <c r="K146" s="75"/>
      <c r="L146" s="76"/>
      <c r="M146" s="77"/>
      <c r="N146" s="75"/>
    </row>
    <row r="147" spans="1:17" ht="45.75" thickBot="1">
      <c r="A147" s="214" t="s">
        <v>18</v>
      </c>
      <c r="B147" s="198" t="s">
        <v>19</v>
      </c>
      <c r="C147" s="199" t="s">
        <v>1</v>
      </c>
      <c r="D147" s="198" t="s">
        <v>20</v>
      </c>
      <c r="E147" s="199" t="s">
        <v>1</v>
      </c>
      <c r="F147" s="200" t="s">
        <v>21</v>
      </c>
      <c r="G147" s="201" t="s">
        <v>1</v>
      </c>
      <c r="I147" s="215" t="s">
        <v>18</v>
      </c>
      <c r="J147" s="216" t="s">
        <v>25</v>
      </c>
      <c r="K147" s="216" t="s">
        <v>20</v>
      </c>
      <c r="L147" s="216" t="s">
        <v>21</v>
      </c>
      <c r="M147" s="216" t="s">
        <v>26</v>
      </c>
      <c r="N147" s="217" t="s">
        <v>27</v>
      </c>
      <c r="O147" s="78"/>
      <c r="P147" s="79"/>
      <c r="Q147" s="80"/>
    </row>
    <row r="148" spans="1:17" ht="15.75" thickTop="1">
      <c r="A148" s="50">
        <v>1</v>
      </c>
      <c r="B148" s="50">
        <v>1</v>
      </c>
      <c r="C148" s="51">
        <f>B148/B$153</f>
        <v>0.33333333333333331</v>
      </c>
      <c r="D148" s="50">
        <v>37</v>
      </c>
      <c r="E148" s="51">
        <f>D148/D$153</f>
        <v>0.4567901234567901</v>
      </c>
      <c r="F148" s="68">
        <f>L148</f>
        <v>2221193</v>
      </c>
      <c r="G148" s="51">
        <f>F148/F$153</f>
        <v>0.33511472344423948</v>
      </c>
      <c r="I148" s="69">
        <v>1</v>
      </c>
      <c r="J148" s="107" t="s">
        <v>214</v>
      </c>
      <c r="K148" s="71">
        <v>37</v>
      </c>
      <c r="L148" s="72">
        <v>2221193</v>
      </c>
      <c r="M148" s="71">
        <v>38916</v>
      </c>
      <c r="N148" s="73">
        <v>42675</v>
      </c>
      <c r="O148" s="78"/>
      <c r="P148" s="79"/>
      <c r="Q148" s="80"/>
    </row>
    <row r="149" spans="1:17">
      <c r="A149" s="49">
        <v>2</v>
      </c>
      <c r="B149" s="49">
        <v>0</v>
      </c>
      <c r="C149" s="53">
        <f t="shared" ref="C149:C152" si="17">B149/B$153</f>
        <v>0</v>
      </c>
      <c r="D149" s="49">
        <v>0</v>
      </c>
      <c r="E149" s="53">
        <f t="shared" ref="E149:E152" si="18">D149/D$153</f>
        <v>0</v>
      </c>
      <c r="F149" s="55">
        <v>0</v>
      </c>
      <c r="G149" s="53">
        <f t="shared" ref="G149:G152" si="19">F149/F$153</f>
        <v>0</v>
      </c>
      <c r="I149" s="69">
        <v>6</v>
      </c>
      <c r="J149" s="107" t="s">
        <v>215</v>
      </c>
      <c r="K149" s="71">
        <v>22</v>
      </c>
      <c r="L149" s="72">
        <v>2156613</v>
      </c>
      <c r="M149" s="71">
        <v>38920</v>
      </c>
      <c r="N149" s="73">
        <v>48274</v>
      </c>
      <c r="O149" s="78"/>
      <c r="P149" s="79"/>
      <c r="Q149" s="80"/>
    </row>
    <row r="150" spans="1:17">
      <c r="A150" s="49">
        <v>3</v>
      </c>
      <c r="B150" s="49">
        <v>0</v>
      </c>
      <c r="C150" s="53">
        <f t="shared" si="17"/>
        <v>0</v>
      </c>
      <c r="D150" s="49">
        <v>0</v>
      </c>
      <c r="E150" s="53">
        <f t="shared" si="18"/>
        <v>0</v>
      </c>
      <c r="F150" s="55">
        <v>0</v>
      </c>
      <c r="G150" s="53">
        <f t="shared" si="19"/>
        <v>0</v>
      </c>
      <c r="I150" s="69">
        <v>6</v>
      </c>
      <c r="J150" s="107" t="s">
        <v>216</v>
      </c>
      <c r="K150" s="71">
        <v>22</v>
      </c>
      <c r="L150" s="72">
        <v>2250351</v>
      </c>
      <c r="M150" s="71">
        <v>38942</v>
      </c>
      <c r="N150" s="73">
        <v>48274</v>
      </c>
      <c r="O150" s="78"/>
      <c r="P150" s="79"/>
      <c r="Q150" s="80"/>
    </row>
    <row r="151" spans="1:17">
      <c r="A151" s="49">
        <v>4</v>
      </c>
      <c r="B151" s="49">
        <v>0</v>
      </c>
      <c r="C151" s="53">
        <f t="shared" si="17"/>
        <v>0</v>
      </c>
      <c r="D151" s="49">
        <v>0</v>
      </c>
      <c r="E151" s="53">
        <f t="shared" si="18"/>
        <v>0</v>
      </c>
      <c r="F151" s="55">
        <v>0</v>
      </c>
      <c r="G151" s="53">
        <f t="shared" si="19"/>
        <v>0</v>
      </c>
      <c r="I151" s="74"/>
      <c r="J151" s="75"/>
      <c r="K151" s="109"/>
      <c r="L151" s="76"/>
      <c r="M151" s="77"/>
      <c r="N151" s="75"/>
      <c r="O151" s="78"/>
      <c r="P151" s="79"/>
      <c r="Q151" s="80"/>
    </row>
    <row r="152" spans="1:17">
      <c r="A152" s="49" t="s">
        <v>5</v>
      </c>
      <c r="B152" s="49">
        <v>2</v>
      </c>
      <c r="C152" s="53">
        <f t="shared" si="17"/>
        <v>0.66666666666666663</v>
      </c>
      <c r="D152" s="49">
        <v>44</v>
      </c>
      <c r="E152" s="53">
        <f t="shared" si="18"/>
        <v>0.54320987654320985</v>
      </c>
      <c r="F152" s="55">
        <f>SUM(L149:L150)</f>
        <v>4406964</v>
      </c>
      <c r="G152" s="53">
        <f t="shared" si="19"/>
        <v>0.66488527655576057</v>
      </c>
      <c r="I152" s="74"/>
      <c r="J152" s="75"/>
      <c r="K152" s="75"/>
      <c r="L152" s="76"/>
      <c r="M152" s="77"/>
      <c r="N152" s="75"/>
      <c r="O152" s="78"/>
      <c r="P152" s="79"/>
      <c r="Q152" s="80"/>
    </row>
    <row r="153" spans="1:17">
      <c r="A153" s="206" t="s">
        <v>8</v>
      </c>
      <c r="B153" s="206">
        <f t="shared" ref="B153:G153" si="20">SUM(B148:B152)</f>
        <v>3</v>
      </c>
      <c r="C153" s="219">
        <f t="shared" si="20"/>
        <v>1</v>
      </c>
      <c r="D153" s="206">
        <f t="shared" si="20"/>
        <v>81</v>
      </c>
      <c r="E153" s="219">
        <f t="shared" si="20"/>
        <v>1</v>
      </c>
      <c r="F153" s="230">
        <f t="shared" si="20"/>
        <v>6628157</v>
      </c>
      <c r="G153" s="219">
        <f t="shared" si="20"/>
        <v>1</v>
      </c>
      <c r="I153" s="74"/>
      <c r="J153" s="75"/>
      <c r="K153" s="75"/>
      <c r="L153" s="76"/>
      <c r="M153" s="77"/>
      <c r="N153" s="75"/>
      <c r="O153" s="78"/>
      <c r="P153" s="79"/>
      <c r="Q153" s="80"/>
    </row>
    <row r="154" spans="1:17">
      <c r="B154" s="7"/>
      <c r="C154" s="7"/>
      <c r="D154" s="7"/>
      <c r="E154" s="7"/>
      <c r="G154" s="7"/>
    </row>
    <row r="155" spans="1:17">
      <c r="I155" s="74"/>
      <c r="J155" s="75"/>
      <c r="K155" s="75"/>
      <c r="L155" s="76"/>
      <c r="M155" s="77"/>
      <c r="N155" s="75"/>
      <c r="O155" s="78"/>
      <c r="P155" s="79"/>
      <c r="Q155" s="80"/>
    </row>
    <row r="156" spans="1:17">
      <c r="I156" s="74"/>
      <c r="J156" s="75"/>
      <c r="K156" s="75"/>
      <c r="L156" s="76"/>
      <c r="M156" s="77"/>
      <c r="N156" s="75"/>
      <c r="O156" s="78"/>
      <c r="P156" s="79"/>
      <c r="Q156" s="80"/>
    </row>
    <row r="157" spans="1:17">
      <c r="I157" s="74"/>
      <c r="J157" s="75"/>
      <c r="K157" s="75"/>
      <c r="L157" s="76"/>
      <c r="M157" s="77"/>
      <c r="N157" s="75"/>
      <c r="O157" s="78"/>
      <c r="P157" s="79"/>
      <c r="Q157" s="80"/>
    </row>
  </sheetData>
  <mergeCells count="1">
    <mergeCell ref="A3:B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BF1C2-0121-4240-9175-649C24F10593}">
  <dimension ref="A1:S256"/>
  <sheetViews>
    <sheetView workbookViewId="0">
      <selection activeCell="K10" sqref="K10"/>
    </sheetView>
  </sheetViews>
  <sheetFormatPr baseColWidth="10" defaultRowHeight="15"/>
  <cols>
    <col min="1" max="1" width="26" bestFit="1" customWidth="1"/>
    <col min="4" max="4" width="53.7109375" customWidth="1"/>
    <col min="6" max="6" width="13.28515625" customWidth="1"/>
    <col min="7" max="7" width="13.7109375" customWidth="1"/>
    <col min="8" max="8" width="14.42578125" bestFit="1" customWidth="1"/>
    <col min="9" max="9" width="13.7109375" customWidth="1"/>
  </cols>
  <sheetData>
    <row r="1" spans="1:9" ht="45.75" customHeight="1" thickTop="1" thickBot="1">
      <c r="A1" s="243" t="s">
        <v>217</v>
      </c>
    </row>
    <row r="2" spans="1:9" ht="16.5" thickTop="1" thickBot="1"/>
    <row r="3" spans="1:9" ht="45.75" customHeight="1" thickBot="1">
      <c r="A3" s="244" t="s">
        <v>218</v>
      </c>
      <c r="C3" s="245" t="s">
        <v>18</v>
      </c>
      <c r="D3" s="246" t="s">
        <v>19</v>
      </c>
      <c r="E3" s="247" t="s">
        <v>1</v>
      </c>
      <c r="F3" s="246" t="s">
        <v>20</v>
      </c>
      <c r="G3" s="247" t="s">
        <v>1</v>
      </c>
      <c r="H3" s="248" t="s">
        <v>21</v>
      </c>
      <c r="I3" s="249" t="s">
        <v>1</v>
      </c>
    </row>
    <row r="4" spans="1:9" ht="15.75" thickTop="1">
      <c r="C4" s="50">
        <v>1</v>
      </c>
      <c r="D4" s="50">
        <v>36</v>
      </c>
      <c r="E4" s="53">
        <f>D4/D$9</f>
        <v>0.14754098360655737</v>
      </c>
      <c r="F4" s="237">
        <f>SUM(E12:E47)</f>
        <v>542</v>
      </c>
      <c r="G4" s="53">
        <f>F4/F$9</f>
        <v>0.12476979742173112</v>
      </c>
      <c r="H4" s="52">
        <f>SUM(F12:F47)</f>
        <v>56622982</v>
      </c>
      <c r="I4" s="53">
        <f>H4/H$9</f>
        <v>0.11077090358272552</v>
      </c>
    </row>
    <row r="5" spans="1:9">
      <c r="C5" s="49">
        <v>2</v>
      </c>
      <c r="D5" s="49">
        <v>46</v>
      </c>
      <c r="E5" s="53">
        <f t="shared" ref="E5:E8" si="0">D5/D$9</f>
        <v>0.18852459016393441</v>
      </c>
      <c r="F5" s="116">
        <f>SUM(E48:E93)</f>
        <v>939</v>
      </c>
      <c r="G5" s="53">
        <f t="shared" ref="G5:G8" si="1">F5/F$9</f>
        <v>0.21616022099447513</v>
      </c>
      <c r="H5" s="250">
        <f>SUM(F48:F93)</f>
        <v>115911331</v>
      </c>
      <c r="I5" s="53">
        <f t="shared" ref="I5:I8" si="2">H5/H$9</f>
        <v>0.22675603468475725</v>
      </c>
    </row>
    <row r="6" spans="1:9">
      <c r="C6" s="49">
        <v>3</v>
      </c>
      <c r="D6" s="49">
        <v>71</v>
      </c>
      <c r="E6" s="53">
        <f t="shared" si="0"/>
        <v>0.29098360655737704</v>
      </c>
      <c r="F6" s="116">
        <f>SUM(E94:E164)</f>
        <v>1229</v>
      </c>
      <c r="G6" s="53">
        <f t="shared" si="1"/>
        <v>0.28291896869244937</v>
      </c>
      <c r="H6" s="54">
        <f>SUM(F94:F164)</f>
        <v>135482384</v>
      </c>
      <c r="I6" s="53">
        <f t="shared" si="2"/>
        <v>0.26504266580700037</v>
      </c>
    </row>
    <row r="7" spans="1:9">
      <c r="C7" s="49">
        <v>4</v>
      </c>
      <c r="D7" s="49">
        <v>50</v>
      </c>
      <c r="E7" s="53">
        <f t="shared" si="0"/>
        <v>0.20491803278688525</v>
      </c>
      <c r="F7" s="116">
        <f>SUM(E165:E214)</f>
        <v>879</v>
      </c>
      <c r="G7" s="53">
        <f t="shared" si="1"/>
        <v>0.20234806629834254</v>
      </c>
      <c r="H7" s="54">
        <f>SUM(F165:F214)</f>
        <v>103604359</v>
      </c>
      <c r="I7" s="53">
        <f t="shared" si="2"/>
        <v>0.20268004361796207</v>
      </c>
    </row>
    <row r="8" spans="1:9">
      <c r="C8" s="49" t="s">
        <v>5</v>
      </c>
      <c r="D8" s="49">
        <v>41</v>
      </c>
      <c r="E8" s="53">
        <f t="shared" si="0"/>
        <v>0.16803278688524589</v>
      </c>
      <c r="F8" s="116">
        <f>SUM(E215:E255)</f>
        <v>755</v>
      </c>
      <c r="G8" s="53">
        <f t="shared" si="1"/>
        <v>0.17380294659300183</v>
      </c>
      <c r="H8" s="54">
        <f>SUM(F215:F255)</f>
        <v>99550923</v>
      </c>
      <c r="I8" s="53">
        <f t="shared" si="2"/>
        <v>0.1947503523075548</v>
      </c>
    </row>
    <row r="9" spans="1:9">
      <c r="C9" s="251" t="s">
        <v>8</v>
      </c>
      <c r="D9" s="252">
        <f t="shared" ref="D9:I9" si="3">SUM(D4:D8)</f>
        <v>244</v>
      </c>
      <c r="E9" s="253">
        <f t="shared" si="3"/>
        <v>1</v>
      </c>
      <c r="F9" s="254">
        <f t="shared" si="3"/>
        <v>4344</v>
      </c>
      <c r="G9" s="253">
        <f t="shared" si="3"/>
        <v>1</v>
      </c>
      <c r="H9" s="255">
        <f t="shared" si="3"/>
        <v>511171979</v>
      </c>
      <c r="I9" s="253">
        <f t="shared" si="3"/>
        <v>1</v>
      </c>
    </row>
    <row r="10" spans="1:9" ht="45.75" customHeight="1" thickBot="1"/>
    <row r="11" spans="1:9" ht="45.75" customHeight="1" thickBot="1">
      <c r="A11" s="244" t="s">
        <v>126</v>
      </c>
      <c r="C11" s="245" t="s">
        <v>18</v>
      </c>
      <c r="D11" s="246" t="s">
        <v>25</v>
      </c>
      <c r="E11" s="246" t="s">
        <v>20</v>
      </c>
      <c r="F11" s="246" t="s">
        <v>21</v>
      </c>
      <c r="G11" s="246" t="s">
        <v>26</v>
      </c>
      <c r="H11" s="249" t="s">
        <v>27</v>
      </c>
    </row>
    <row r="12" spans="1:9" ht="15.75" thickTop="1">
      <c r="C12" s="106">
        <v>1</v>
      </c>
      <c r="D12" s="107" t="s">
        <v>219</v>
      </c>
      <c r="E12" s="88">
        <v>8</v>
      </c>
      <c r="F12" s="87">
        <v>505583</v>
      </c>
      <c r="G12" s="88">
        <v>37203</v>
      </c>
      <c r="H12" s="89">
        <v>47150</v>
      </c>
    </row>
    <row r="13" spans="1:9">
      <c r="C13" s="106">
        <v>1</v>
      </c>
      <c r="D13" s="107" t="s">
        <v>220</v>
      </c>
      <c r="E13" s="88">
        <v>7</v>
      </c>
      <c r="F13" s="87">
        <v>542993</v>
      </c>
      <c r="G13" s="88">
        <v>47515</v>
      </c>
      <c r="H13" s="89">
        <v>46327</v>
      </c>
    </row>
    <row r="14" spans="1:9">
      <c r="C14" s="106">
        <v>1</v>
      </c>
      <c r="D14" s="193" t="s">
        <v>221</v>
      </c>
      <c r="E14" s="88">
        <v>24</v>
      </c>
      <c r="F14" s="87">
        <v>1576412</v>
      </c>
      <c r="G14" s="88">
        <v>43525</v>
      </c>
      <c r="H14" s="89">
        <v>45323</v>
      </c>
    </row>
    <row r="15" spans="1:9">
      <c r="C15" s="106">
        <v>1</v>
      </c>
      <c r="D15" s="107" t="s">
        <v>222</v>
      </c>
      <c r="E15" s="88">
        <v>10</v>
      </c>
      <c r="F15" s="87">
        <v>663610</v>
      </c>
      <c r="G15" s="88">
        <v>6650</v>
      </c>
      <c r="H15" s="89">
        <v>47392</v>
      </c>
    </row>
    <row r="16" spans="1:9">
      <c r="C16" s="106">
        <v>1</v>
      </c>
      <c r="D16" s="107" t="s">
        <v>223</v>
      </c>
      <c r="E16" s="88">
        <v>12</v>
      </c>
      <c r="F16" s="87">
        <v>711322</v>
      </c>
      <c r="G16" s="88">
        <v>6963</v>
      </c>
      <c r="H16" s="89">
        <v>47209</v>
      </c>
    </row>
    <row r="17" spans="3:8">
      <c r="C17" s="106">
        <v>1</v>
      </c>
      <c r="D17" s="107" t="s">
        <v>224</v>
      </c>
      <c r="E17" s="88">
        <v>6</v>
      </c>
      <c r="F17" s="87">
        <v>1640094</v>
      </c>
      <c r="G17" s="88">
        <v>7022</v>
      </c>
      <c r="H17" s="89">
        <v>47027</v>
      </c>
    </row>
    <row r="18" spans="3:8">
      <c r="C18" s="106">
        <v>1</v>
      </c>
      <c r="D18" s="107" t="s">
        <v>225</v>
      </c>
      <c r="E18" s="88">
        <v>9</v>
      </c>
      <c r="F18" s="87">
        <v>597907</v>
      </c>
      <c r="G18" s="88">
        <v>7125</v>
      </c>
      <c r="H18" s="89">
        <v>47119</v>
      </c>
    </row>
    <row r="19" spans="3:8">
      <c r="C19" s="106">
        <v>1</v>
      </c>
      <c r="D19" s="107" t="s">
        <v>226</v>
      </c>
      <c r="E19" s="88">
        <v>18</v>
      </c>
      <c r="F19" s="87">
        <v>1502287</v>
      </c>
      <c r="G19" s="88">
        <v>8864</v>
      </c>
      <c r="H19" s="89">
        <v>44256</v>
      </c>
    </row>
    <row r="20" spans="3:8">
      <c r="C20" s="106">
        <v>1</v>
      </c>
      <c r="D20" s="107" t="s">
        <v>227</v>
      </c>
      <c r="E20" s="88">
        <v>15</v>
      </c>
      <c r="F20" s="87">
        <v>3415995</v>
      </c>
      <c r="G20" s="88">
        <v>8890</v>
      </c>
      <c r="H20" s="89">
        <v>47574</v>
      </c>
    </row>
    <row r="21" spans="3:8">
      <c r="C21" s="106">
        <v>1</v>
      </c>
      <c r="D21" s="107" t="s">
        <v>228</v>
      </c>
      <c r="E21" s="88">
        <v>8</v>
      </c>
      <c r="F21" s="87">
        <v>618426</v>
      </c>
      <c r="G21" s="88">
        <v>13436</v>
      </c>
      <c r="H21" s="89">
        <v>44866</v>
      </c>
    </row>
    <row r="22" spans="3:8">
      <c r="C22" s="106">
        <v>1</v>
      </c>
      <c r="D22" s="107" t="s">
        <v>229</v>
      </c>
      <c r="E22" s="88">
        <v>8</v>
      </c>
      <c r="F22" s="87">
        <v>2142967</v>
      </c>
      <c r="G22" s="88">
        <v>13775</v>
      </c>
      <c r="H22" s="89">
        <v>45505</v>
      </c>
    </row>
    <row r="23" spans="3:8">
      <c r="C23" s="106">
        <v>1</v>
      </c>
      <c r="D23" s="107" t="s">
        <v>230</v>
      </c>
      <c r="E23" s="88">
        <v>9</v>
      </c>
      <c r="F23" s="87">
        <v>3477519</v>
      </c>
      <c r="G23" s="88">
        <v>22116</v>
      </c>
      <c r="H23" s="89">
        <v>46478</v>
      </c>
    </row>
    <row r="24" spans="3:8">
      <c r="C24" s="106">
        <v>1</v>
      </c>
      <c r="D24" s="107" t="s">
        <v>231</v>
      </c>
      <c r="E24" s="88">
        <v>8</v>
      </c>
      <c r="F24" s="87">
        <v>2078888</v>
      </c>
      <c r="G24" s="88">
        <v>27440</v>
      </c>
      <c r="H24" s="89">
        <v>46753</v>
      </c>
    </row>
    <row r="25" spans="3:8">
      <c r="C25" s="106">
        <v>1</v>
      </c>
      <c r="D25" s="107" t="s">
        <v>232</v>
      </c>
      <c r="E25" s="88">
        <v>6</v>
      </c>
      <c r="F25" s="87">
        <v>1471117</v>
      </c>
      <c r="G25" s="88">
        <v>29024</v>
      </c>
      <c r="H25" s="89">
        <v>46753</v>
      </c>
    </row>
    <row r="26" spans="3:8">
      <c r="C26" s="106">
        <v>1</v>
      </c>
      <c r="D26" s="107" t="s">
        <v>233</v>
      </c>
      <c r="E26" s="88">
        <v>8</v>
      </c>
      <c r="F26" s="87">
        <v>2086290</v>
      </c>
      <c r="G26" s="88">
        <v>29035</v>
      </c>
      <c r="H26" s="89">
        <v>46753</v>
      </c>
    </row>
    <row r="27" spans="3:8">
      <c r="C27" s="106">
        <v>1</v>
      </c>
      <c r="D27" s="107" t="s">
        <v>234</v>
      </c>
      <c r="E27" s="88">
        <v>12</v>
      </c>
      <c r="F27" s="87">
        <v>3133121</v>
      </c>
      <c r="G27" s="88">
        <v>29046</v>
      </c>
      <c r="H27" s="89">
        <v>46753</v>
      </c>
    </row>
    <row r="28" spans="3:8">
      <c r="C28" s="106">
        <v>1</v>
      </c>
      <c r="D28" s="107" t="s">
        <v>235</v>
      </c>
      <c r="E28" s="88">
        <v>9</v>
      </c>
      <c r="F28" s="87">
        <v>2324597</v>
      </c>
      <c r="G28" s="88">
        <v>29050</v>
      </c>
      <c r="H28" s="89">
        <v>46753</v>
      </c>
    </row>
    <row r="29" spans="3:8">
      <c r="C29" s="106">
        <v>1</v>
      </c>
      <c r="D29" s="107" t="s">
        <v>236</v>
      </c>
      <c r="E29" s="88">
        <v>28</v>
      </c>
      <c r="F29" s="87">
        <v>2045847</v>
      </c>
      <c r="G29" s="88">
        <v>29094</v>
      </c>
      <c r="H29" s="89">
        <v>46569</v>
      </c>
    </row>
    <row r="30" spans="3:8">
      <c r="C30" s="106">
        <v>1</v>
      </c>
      <c r="D30" s="107" t="s">
        <v>237</v>
      </c>
      <c r="E30" s="88">
        <v>102</v>
      </c>
      <c r="F30" s="87">
        <v>7455830</v>
      </c>
      <c r="G30" s="88">
        <v>30925</v>
      </c>
      <c r="H30" s="89">
        <v>47665</v>
      </c>
    </row>
    <row r="31" spans="3:8">
      <c r="C31" s="106">
        <v>1</v>
      </c>
      <c r="D31" s="107" t="s">
        <v>238</v>
      </c>
      <c r="E31" s="88">
        <v>8</v>
      </c>
      <c r="F31" s="87">
        <v>473445</v>
      </c>
      <c r="G31" s="88">
        <v>35976</v>
      </c>
      <c r="H31" s="89">
        <v>45323</v>
      </c>
    </row>
    <row r="32" spans="3:8">
      <c r="C32" s="106">
        <v>1</v>
      </c>
      <c r="D32" s="107" t="s">
        <v>66</v>
      </c>
      <c r="E32" s="88">
        <v>4</v>
      </c>
      <c r="F32" s="87">
        <v>550286</v>
      </c>
      <c r="G32" s="88">
        <v>36853</v>
      </c>
      <c r="H32" s="89">
        <v>44805</v>
      </c>
    </row>
    <row r="33" spans="3:8">
      <c r="C33" s="106">
        <v>1</v>
      </c>
      <c r="D33" s="107" t="s">
        <v>239</v>
      </c>
      <c r="E33" s="88">
        <v>87</v>
      </c>
      <c r="F33" s="87">
        <v>5274750</v>
      </c>
      <c r="G33" s="88">
        <v>37026</v>
      </c>
      <c r="H33" s="89">
        <v>42675</v>
      </c>
    </row>
    <row r="34" spans="3:8">
      <c r="C34" s="106">
        <v>1</v>
      </c>
      <c r="D34" s="107" t="s">
        <v>240</v>
      </c>
      <c r="E34" s="88">
        <v>6</v>
      </c>
      <c r="F34" s="87">
        <v>385031</v>
      </c>
      <c r="G34" s="88">
        <v>71595</v>
      </c>
      <c r="H34" s="89">
        <v>43831</v>
      </c>
    </row>
    <row r="35" spans="3:8">
      <c r="C35" s="106">
        <v>1</v>
      </c>
      <c r="D35" s="107" t="s">
        <v>241</v>
      </c>
      <c r="E35" s="88">
        <v>9</v>
      </c>
      <c r="F35" s="87">
        <v>1178469</v>
      </c>
      <c r="G35" s="88">
        <v>71665</v>
      </c>
      <c r="H35" s="89">
        <v>43831</v>
      </c>
    </row>
    <row r="36" spans="3:8">
      <c r="C36" s="106">
        <v>1</v>
      </c>
      <c r="D36" s="107" t="s">
        <v>242</v>
      </c>
      <c r="E36" s="88">
        <v>9</v>
      </c>
      <c r="F36" s="87">
        <v>1316388</v>
      </c>
      <c r="G36" s="88">
        <v>71713</v>
      </c>
      <c r="H36" s="89">
        <v>43831</v>
      </c>
    </row>
    <row r="37" spans="3:8">
      <c r="C37" s="106">
        <v>1</v>
      </c>
      <c r="D37" s="107" t="s">
        <v>243</v>
      </c>
      <c r="E37" s="88">
        <v>39</v>
      </c>
      <c r="F37" s="87">
        <v>1409804</v>
      </c>
      <c r="G37" s="88">
        <v>83366</v>
      </c>
      <c r="H37" s="89">
        <v>45505</v>
      </c>
    </row>
    <row r="38" spans="3:8">
      <c r="C38" s="106">
        <v>1</v>
      </c>
      <c r="D38" s="107" t="s">
        <v>66</v>
      </c>
      <c r="E38" s="88">
        <v>3</v>
      </c>
      <c r="F38" s="87">
        <v>683754</v>
      </c>
      <c r="G38" s="88">
        <v>86030</v>
      </c>
      <c r="H38" s="89">
        <v>45505</v>
      </c>
    </row>
    <row r="39" spans="3:8">
      <c r="C39" s="106">
        <v>1</v>
      </c>
      <c r="D39" s="107" t="s">
        <v>66</v>
      </c>
      <c r="E39" s="88">
        <v>3</v>
      </c>
      <c r="F39" s="87">
        <v>704618</v>
      </c>
      <c r="G39" s="88">
        <v>86041</v>
      </c>
      <c r="H39" s="89">
        <v>45505</v>
      </c>
    </row>
    <row r="40" spans="3:8">
      <c r="C40" s="106">
        <v>1</v>
      </c>
      <c r="D40" s="107" t="s">
        <v>244</v>
      </c>
      <c r="E40" s="88">
        <v>6</v>
      </c>
      <c r="F40" s="87">
        <v>812334</v>
      </c>
      <c r="G40" s="88">
        <v>86052</v>
      </c>
      <c r="H40" s="89">
        <v>45505</v>
      </c>
    </row>
    <row r="41" spans="3:8">
      <c r="C41" s="106">
        <v>1</v>
      </c>
      <c r="D41" s="107" t="s">
        <v>245</v>
      </c>
      <c r="E41" s="88">
        <v>6</v>
      </c>
      <c r="F41" s="87">
        <v>392210</v>
      </c>
      <c r="G41" s="88">
        <v>86063</v>
      </c>
      <c r="H41" s="89">
        <v>45505</v>
      </c>
    </row>
    <row r="42" spans="3:8">
      <c r="C42" s="106">
        <v>1</v>
      </c>
      <c r="D42" s="107" t="s">
        <v>246</v>
      </c>
      <c r="E42" s="88">
        <v>6</v>
      </c>
      <c r="F42" s="87">
        <v>773050</v>
      </c>
      <c r="G42" s="88">
        <v>86074</v>
      </c>
      <c r="H42" s="89">
        <v>45505</v>
      </c>
    </row>
    <row r="43" spans="3:8">
      <c r="C43" s="106">
        <v>1</v>
      </c>
      <c r="D43" s="107" t="s">
        <v>66</v>
      </c>
      <c r="E43" s="88">
        <v>3</v>
      </c>
      <c r="F43" s="87">
        <v>685575</v>
      </c>
      <c r="G43" s="88">
        <v>86203</v>
      </c>
      <c r="H43" s="89">
        <v>45505</v>
      </c>
    </row>
    <row r="44" spans="3:8">
      <c r="C44" s="106">
        <v>1</v>
      </c>
      <c r="D44" s="107" t="s">
        <v>66</v>
      </c>
      <c r="E44" s="88">
        <v>3</v>
      </c>
      <c r="F44" s="87">
        <v>684126</v>
      </c>
      <c r="G44" s="88">
        <v>86214</v>
      </c>
      <c r="H44" s="89">
        <v>45505</v>
      </c>
    </row>
    <row r="45" spans="3:8">
      <c r="C45" s="106">
        <v>1</v>
      </c>
      <c r="D45" s="107" t="s">
        <v>247</v>
      </c>
      <c r="E45" s="88">
        <v>19</v>
      </c>
      <c r="F45" s="87">
        <v>420375</v>
      </c>
      <c r="G45" s="88">
        <v>88653</v>
      </c>
      <c r="H45" s="89">
        <v>45627</v>
      </c>
    </row>
    <row r="46" spans="3:8">
      <c r="C46" s="106">
        <v>1</v>
      </c>
      <c r="D46" s="107" t="s">
        <v>248</v>
      </c>
      <c r="E46" s="88">
        <v>10</v>
      </c>
      <c r="F46" s="87">
        <v>1190339</v>
      </c>
      <c r="G46" s="88">
        <v>99960</v>
      </c>
      <c r="H46" s="89">
        <v>47239</v>
      </c>
    </row>
    <row r="47" spans="3:8">
      <c r="C47" s="106">
        <v>1</v>
      </c>
      <c r="D47" s="107" t="s">
        <v>249</v>
      </c>
      <c r="E47" s="88">
        <v>14</v>
      </c>
      <c r="F47" s="87">
        <v>1697623</v>
      </c>
      <c r="G47" s="88">
        <v>99971</v>
      </c>
      <c r="H47" s="89">
        <v>47239</v>
      </c>
    </row>
    <row r="48" spans="3:8">
      <c r="C48" s="106">
        <v>2</v>
      </c>
      <c r="D48" s="107" t="s">
        <v>250</v>
      </c>
      <c r="E48" s="88">
        <v>12</v>
      </c>
      <c r="F48" s="87">
        <v>860928</v>
      </c>
      <c r="G48" s="88">
        <v>37332</v>
      </c>
      <c r="H48" s="89">
        <v>47119</v>
      </c>
    </row>
    <row r="49" spans="3:8">
      <c r="C49" s="106">
        <v>2</v>
      </c>
      <c r="D49" s="107" t="s">
        <v>251</v>
      </c>
      <c r="E49" s="88">
        <v>6</v>
      </c>
      <c r="F49" s="87">
        <v>519074</v>
      </c>
      <c r="G49" s="88">
        <v>6414</v>
      </c>
      <c r="H49" s="89">
        <v>45839</v>
      </c>
    </row>
    <row r="50" spans="3:8">
      <c r="C50" s="106">
        <v>2</v>
      </c>
      <c r="D50" s="107" t="s">
        <v>252</v>
      </c>
      <c r="E50" s="88">
        <v>47</v>
      </c>
      <c r="F50" s="87">
        <v>3934131</v>
      </c>
      <c r="G50" s="88">
        <v>6672</v>
      </c>
      <c r="H50" s="89">
        <v>47392</v>
      </c>
    </row>
    <row r="51" spans="3:8">
      <c r="C51" s="106">
        <v>2</v>
      </c>
      <c r="D51" s="107" t="s">
        <v>253</v>
      </c>
      <c r="E51" s="88">
        <v>38</v>
      </c>
      <c r="F51" s="87">
        <v>23128182</v>
      </c>
      <c r="G51" s="88">
        <v>6790</v>
      </c>
      <c r="H51" s="89">
        <v>44713</v>
      </c>
    </row>
    <row r="52" spans="3:8">
      <c r="C52" s="106">
        <v>2</v>
      </c>
      <c r="D52" s="107" t="s">
        <v>254</v>
      </c>
      <c r="E52" s="88">
        <v>12</v>
      </c>
      <c r="F52" s="87">
        <v>1069726</v>
      </c>
      <c r="G52" s="88">
        <v>6834</v>
      </c>
      <c r="H52" s="89">
        <v>44713</v>
      </c>
    </row>
    <row r="53" spans="3:8">
      <c r="C53" s="106">
        <v>2</v>
      </c>
      <c r="D53" s="107" t="s">
        <v>255</v>
      </c>
      <c r="E53" s="88">
        <v>38</v>
      </c>
      <c r="F53" s="87">
        <v>3053693</v>
      </c>
      <c r="G53" s="88">
        <v>6856</v>
      </c>
      <c r="H53" s="89">
        <v>44713</v>
      </c>
    </row>
    <row r="54" spans="3:8">
      <c r="C54" s="106">
        <v>2</v>
      </c>
      <c r="D54" s="107" t="s">
        <v>256</v>
      </c>
      <c r="E54" s="88">
        <v>24</v>
      </c>
      <c r="F54" s="87">
        <v>1765027</v>
      </c>
      <c r="G54" s="88">
        <v>6860</v>
      </c>
      <c r="H54" s="89">
        <v>44713</v>
      </c>
    </row>
    <row r="55" spans="3:8">
      <c r="C55" s="106">
        <v>2</v>
      </c>
      <c r="D55" s="107" t="s">
        <v>257</v>
      </c>
      <c r="E55" s="88">
        <v>11</v>
      </c>
      <c r="F55" s="87">
        <v>7458070</v>
      </c>
      <c r="G55" s="88">
        <v>6871</v>
      </c>
      <c r="H55" s="89">
        <v>44713</v>
      </c>
    </row>
    <row r="56" spans="3:8">
      <c r="C56" s="106">
        <v>2</v>
      </c>
      <c r="D56" s="107" t="s">
        <v>258</v>
      </c>
      <c r="E56" s="88">
        <v>11</v>
      </c>
      <c r="F56" s="87">
        <v>8110723</v>
      </c>
      <c r="G56" s="88">
        <v>6882</v>
      </c>
      <c r="H56" s="89">
        <v>44713</v>
      </c>
    </row>
    <row r="57" spans="3:8">
      <c r="C57" s="106">
        <v>2</v>
      </c>
      <c r="D57" s="107" t="s">
        <v>259</v>
      </c>
      <c r="E57" s="88">
        <v>12</v>
      </c>
      <c r="F57" s="87">
        <v>1060772</v>
      </c>
      <c r="G57" s="88">
        <v>6893</v>
      </c>
      <c r="H57" s="89">
        <v>44713</v>
      </c>
    </row>
    <row r="58" spans="3:8">
      <c r="C58" s="106">
        <v>2</v>
      </c>
      <c r="D58" s="107" t="s">
        <v>260</v>
      </c>
      <c r="E58" s="88">
        <v>11</v>
      </c>
      <c r="F58" s="87">
        <v>1222911</v>
      </c>
      <c r="G58" s="88">
        <v>6904</v>
      </c>
      <c r="H58" s="89">
        <v>44713</v>
      </c>
    </row>
    <row r="59" spans="3:8">
      <c r="C59" s="106">
        <v>2</v>
      </c>
      <c r="D59" s="107" t="s">
        <v>66</v>
      </c>
      <c r="E59" s="88">
        <v>4</v>
      </c>
      <c r="F59" s="87">
        <v>254775</v>
      </c>
      <c r="G59" s="88">
        <v>7000</v>
      </c>
      <c r="H59" s="89">
        <v>47027</v>
      </c>
    </row>
    <row r="60" spans="3:8">
      <c r="C60" s="106">
        <v>2</v>
      </c>
      <c r="D60" s="107" t="s">
        <v>261</v>
      </c>
      <c r="E60" s="88">
        <v>6</v>
      </c>
      <c r="F60" s="87">
        <v>2063309</v>
      </c>
      <c r="G60" s="88">
        <v>7092</v>
      </c>
      <c r="H60" s="89">
        <v>46478</v>
      </c>
    </row>
    <row r="61" spans="3:8">
      <c r="C61" s="106">
        <v>2</v>
      </c>
      <c r="D61" s="107" t="s">
        <v>262</v>
      </c>
      <c r="E61" s="88">
        <v>49</v>
      </c>
      <c r="F61" s="87">
        <v>4071980</v>
      </c>
      <c r="G61" s="88">
        <v>7346</v>
      </c>
      <c r="H61" s="89">
        <v>44621</v>
      </c>
    </row>
    <row r="62" spans="3:8">
      <c r="C62" s="106">
        <v>2</v>
      </c>
      <c r="D62" s="107" t="s">
        <v>263</v>
      </c>
      <c r="E62" s="88">
        <v>20</v>
      </c>
      <c r="F62" s="87">
        <v>1761459</v>
      </c>
      <c r="G62" s="88">
        <v>13403</v>
      </c>
      <c r="H62" s="89">
        <v>44501</v>
      </c>
    </row>
    <row r="63" spans="3:8">
      <c r="C63" s="106">
        <v>2</v>
      </c>
      <c r="D63" s="107" t="s">
        <v>264</v>
      </c>
      <c r="E63" s="88">
        <v>37</v>
      </c>
      <c r="F63" s="87">
        <v>1501355</v>
      </c>
      <c r="G63" s="88">
        <v>29061</v>
      </c>
      <c r="H63" s="89">
        <v>46722</v>
      </c>
    </row>
    <row r="64" spans="3:8" ht="25.5">
      <c r="C64" s="106">
        <v>2</v>
      </c>
      <c r="D64" s="193" t="s">
        <v>265</v>
      </c>
      <c r="E64" s="88">
        <v>30</v>
      </c>
      <c r="F64" s="87">
        <v>4582571</v>
      </c>
      <c r="G64" s="88">
        <v>32222</v>
      </c>
      <c r="H64" s="89">
        <v>45261</v>
      </c>
    </row>
    <row r="65" spans="3:8">
      <c r="C65" s="106">
        <v>2</v>
      </c>
      <c r="D65" s="107" t="s">
        <v>266</v>
      </c>
      <c r="E65" s="88">
        <v>6</v>
      </c>
      <c r="F65" s="87">
        <v>493876</v>
      </c>
      <c r="G65" s="88">
        <v>35965</v>
      </c>
      <c r="H65" s="89">
        <v>46235</v>
      </c>
    </row>
    <row r="66" spans="3:8">
      <c r="C66" s="106">
        <v>2</v>
      </c>
      <c r="D66" s="107" t="s">
        <v>267</v>
      </c>
      <c r="E66" s="88">
        <v>6</v>
      </c>
      <c r="F66" s="87">
        <v>495680</v>
      </c>
      <c r="G66" s="88">
        <v>36002</v>
      </c>
      <c r="H66" s="89">
        <v>46235</v>
      </c>
    </row>
    <row r="67" spans="3:8">
      <c r="C67" s="106">
        <v>2</v>
      </c>
      <c r="D67" s="107" t="s">
        <v>268</v>
      </c>
      <c r="E67" s="88">
        <v>6</v>
      </c>
      <c r="F67" s="87">
        <v>363401</v>
      </c>
      <c r="G67" s="88">
        <v>36094</v>
      </c>
      <c r="H67" s="89">
        <v>46235</v>
      </c>
    </row>
    <row r="68" spans="3:8">
      <c r="C68" s="106">
        <v>2</v>
      </c>
      <c r="D68" s="107" t="s">
        <v>269</v>
      </c>
      <c r="E68" s="88">
        <v>6</v>
      </c>
      <c r="F68" s="87">
        <v>538161</v>
      </c>
      <c r="G68" s="88">
        <v>36131</v>
      </c>
      <c r="H68" s="89">
        <v>46235</v>
      </c>
    </row>
    <row r="69" spans="3:8">
      <c r="C69" s="106">
        <v>2</v>
      </c>
      <c r="D69" s="107" t="s">
        <v>270</v>
      </c>
      <c r="E69" s="88">
        <v>10</v>
      </c>
      <c r="F69" s="87">
        <v>710573</v>
      </c>
      <c r="G69" s="88">
        <v>36234</v>
      </c>
      <c r="H69" s="89">
        <v>47027</v>
      </c>
    </row>
    <row r="70" spans="3:8">
      <c r="C70" s="106">
        <v>2</v>
      </c>
      <c r="D70" s="107" t="s">
        <v>271</v>
      </c>
      <c r="E70" s="88">
        <v>12</v>
      </c>
      <c r="F70" s="87">
        <v>767632</v>
      </c>
      <c r="G70" s="88">
        <v>36293</v>
      </c>
      <c r="H70" s="89">
        <v>47027</v>
      </c>
    </row>
    <row r="71" spans="3:8">
      <c r="C71" s="106">
        <v>2</v>
      </c>
      <c r="D71" s="107" t="s">
        <v>272</v>
      </c>
      <c r="E71" s="88">
        <v>22</v>
      </c>
      <c r="F71" s="87">
        <v>1243161</v>
      </c>
      <c r="G71" s="88">
        <v>36610</v>
      </c>
      <c r="H71" s="89">
        <v>42339</v>
      </c>
    </row>
    <row r="72" spans="3:8">
      <c r="C72" s="106">
        <v>2</v>
      </c>
      <c r="D72" s="107" t="s">
        <v>273</v>
      </c>
      <c r="E72" s="88">
        <v>24</v>
      </c>
      <c r="F72" s="87">
        <v>4968556</v>
      </c>
      <c r="G72" s="88">
        <v>36875</v>
      </c>
      <c r="H72" s="89">
        <v>44805</v>
      </c>
    </row>
    <row r="73" spans="3:8">
      <c r="C73" s="106">
        <v>2</v>
      </c>
      <c r="D73" s="107" t="s">
        <v>274</v>
      </c>
      <c r="E73" s="88">
        <v>24</v>
      </c>
      <c r="F73" s="87">
        <v>5018262</v>
      </c>
      <c r="G73" s="88">
        <v>36890</v>
      </c>
      <c r="H73" s="89">
        <v>44805</v>
      </c>
    </row>
    <row r="74" spans="3:8">
      <c r="C74" s="106">
        <v>2</v>
      </c>
      <c r="D74" s="107" t="s">
        <v>275</v>
      </c>
      <c r="E74" s="88">
        <v>12</v>
      </c>
      <c r="F74" s="87">
        <v>1033187</v>
      </c>
      <c r="G74" s="88">
        <v>36934</v>
      </c>
      <c r="H74" s="89">
        <v>44228</v>
      </c>
    </row>
    <row r="75" spans="3:8">
      <c r="C75" s="106">
        <v>2</v>
      </c>
      <c r="D75" s="107" t="s">
        <v>276</v>
      </c>
      <c r="E75" s="88">
        <v>109</v>
      </c>
      <c r="F75" s="87">
        <v>8620815</v>
      </c>
      <c r="G75" s="88">
        <v>36945</v>
      </c>
      <c r="H75" s="89">
        <v>45839</v>
      </c>
    </row>
    <row r="76" spans="3:8" ht="25.5">
      <c r="C76" s="106">
        <v>2</v>
      </c>
      <c r="D76" s="193" t="s">
        <v>277</v>
      </c>
      <c r="E76" s="88">
        <v>28</v>
      </c>
      <c r="F76" s="87">
        <v>1850709</v>
      </c>
      <c r="G76" s="88">
        <v>37634</v>
      </c>
      <c r="H76" s="89">
        <v>47088</v>
      </c>
    </row>
    <row r="77" spans="3:8">
      <c r="C77" s="106">
        <v>2</v>
      </c>
      <c r="D77" s="107" t="s">
        <v>278</v>
      </c>
      <c r="E77" s="88">
        <v>6</v>
      </c>
      <c r="F77" s="87">
        <v>223566</v>
      </c>
      <c r="G77" s="88">
        <v>50433</v>
      </c>
      <c r="H77" s="89">
        <v>46844</v>
      </c>
    </row>
    <row r="78" spans="3:8">
      <c r="C78" s="106">
        <v>2</v>
      </c>
      <c r="D78" s="107" t="s">
        <v>279</v>
      </c>
      <c r="E78" s="88">
        <v>22</v>
      </c>
      <c r="F78" s="87">
        <v>1553127</v>
      </c>
      <c r="G78" s="88">
        <v>65892</v>
      </c>
      <c r="H78" s="89">
        <v>44440</v>
      </c>
    </row>
    <row r="79" spans="3:8" ht="25.5">
      <c r="C79" s="106">
        <v>2</v>
      </c>
      <c r="D79" s="193" t="s">
        <v>280</v>
      </c>
      <c r="E79" s="88">
        <v>28</v>
      </c>
      <c r="F79" s="87">
        <v>2607560</v>
      </c>
      <c r="G79" s="88">
        <v>65914</v>
      </c>
      <c r="H79" s="89">
        <v>44440</v>
      </c>
    </row>
    <row r="80" spans="3:8">
      <c r="C80" s="106">
        <v>2</v>
      </c>
      <c r="D80" s="107" t="s">
        <v>281</v>
      </c>
      <c r="E80" s="88">
        <v>22</v>
      </c>
      <c r="F80" s="87">
        <v>1702563</v>
      </c>
      <c r="G80" s="88">
        <v>65973</v>
      </c>
      <c r="H80" s="89">
        <v>44440</v>
      </c>
    </row>
    <row r="81" spans="3:8">
      <c r="C81" s="106">
        <v>2</v>
      </c>
      <c r="D81" s="107" t="s">
        <v>282</v>
      </c>
      <c r="E81" s="88">
        <v>54</v>
      </c>
      <c r="F81" s="87">
        <v>4856272</v>
      </c>
      <c r="G81" s="88">
        <v>67594</v>
      </c>
      <c r="H81" s="89">
        <v>44440</v>
      </c>
    </row>
    <row r="82" spans="3:8">
      <c r="C82" s="106">
        <v>2</v>
      </c>
      <c r="D82" s="107" t="s">
        <v>283</v>
      </c>
      <c r="E82" s="88">
        <v>6</v>
      </c>
      <c r="F82" s="87">
        <v>390230</v>
      </c>
      <c r="G82" s="88">
        <v>67653</v>
      </c>
      <c r="H82" s="89">
        <v>47027</v>
      </c>
    </row>
    <row r="83" spans="3:8">
      <c r="C83" s="106">
        <v>2</v>
      </c>
      <c r="D83" s="107" t="s">
        <v>66</v>
      </c>
      <c r="E83" s="88">
        <v>2</v>
      </c>
      <c r="F83" s="87">
        <v>168912</v>
      </c>
      <c r="G83" s="88">
        <v>67933</v>
      </c>
      <c r="H83" s="89">
        <v>45078</v>
      </c>
    </row>
    <row r="84" spans="3:8">
      <c r="C84" s="106">
        <v>2</v>
      </c>
      <c r="D84" s="107" t="s">
        <v>66</v>
      </c>
      <c r="E84" s="88">
        <v>3</v>
      </c>
      <c r="F84" s="87">
        <v>332235</v>
      </c>
      <c r="G84" s="88">
        <v>68132</v>
      </c>
      <c r="H84" s="89">
        <v>46935</v>
      </c>
    </row>
    <row r="85" spans="3:8">
      <c r="C85" s="106">
        <v>2</v>
      </c>
      <c r="D85" s="107" t="s">
        <v>284</v>
      </c>
      <c r="E85" s="88">
        <v>8</v>
      </c>
      <c r="F85" s="87">
        <v>303410</v>
      </c>
      <c r="G85" s="88">
        <v>69090</v>
      </c>
      <c r="H85" s="89">
        <v>43831</v>
      </c>
    </row>
    <row r="86" spans="3:8">
      <c r="C86" s="106">
        <v>2</v>
      </c>
      <c r="D86" s="107" t="s">
        <v>66</v>
      </c>
      <c r="E86" s="88">
        <v>4</v>
      </c>
      <c r="F86" s="87">
        <v>655272</v>
      </c>
      <c r="G86" s="88">
        <v>69156</v>
      </c>
      <c r="H86" s="89">
        <v>43831</v>
      </c>
    </row>
    <row r="87" spans="3:8">
      <c r="C87" s="106">
        <v>2</v>
      </c>
      <c r="D87" s="107" t="s">
        <v>285</v>
      </c>
      <c r="E87" s="88">
        <v>24</v>
      </c>
      <c r="F87" s="87">
        <v>1674426</v>
      </c>
      <c r="G87" s="88">
        <v>71606</v>
      </c>
      <c r="H87" s="89">
        <v>43831</v>
      </c>
    </row>
    <row r="88" spans="3:8">
      <c r="C88" s="106">
        <v>2</v>
      </c>
      <c r="D88" s="107" t="s">
        <v>286</v>
      </c>
      <c r="E88" s="88">
        <v>15</v>
      </c>
      <c r="F88" s="87">
        <v>1438641</v>
      </c>
      <c r="G88" s="88">
        <v>71610</v>
      </c>
      <c r="H88" s="89">
        <v>43831</v>
      </c>
    </row>
    <row r="89" spans="3:8">
      <c r="C89" s="106">
        <v>2</v>
      </c>
      <c r="D89" s="107" t="s">
        <v>287</v>
      </c>
      <c r="E89" s="88">
        <v>12</v>
      </c>
      <c r="F89" s="87">
        <v>1373211</v>
      </c>
      <c r="G89" s="88">
        <v>71676</v>
      </c>
      <c r="H89" s="89">
        <v>43831</v>
      </c>
    </row>
    <row r="90" spans="3:8">
      <c r="C90" s="106">
        <v>2</v>
      </c>
      <c r="D90" s="107" t="s">
        <v>288</v>
      </c>
      <c r="E90" s="88">
        <v>18</v>
      </c>
      <c r="F90" s="87">
        <v>1479090</v>
      </c>
      <c r="G90" s="88">
        <v>71746</v>
      </c>
      <c r="H90" s="89">
        <v>43831</v>
      </c>
    </row>
    <row r="91" spans="3:8">
      <c r="C91" s="106">
        <v>2</v>
      </c>
      <c r="D91" s="107" t="s">
        <v>289</v>
      </c>
      <c r="E91" s="88">
        <v>12</v>
      </c>
      <c r="F91" s="87">
        <v>942756</v>
      </c>
      <c r="G91" s="88">
        <v>71750</v>
      </c>
      <c r="H91" s="89">
        <v>43831</v>
      </c>
    </row>
    <row r="92" spans="3:8">
      <c r="C92" s="106">
        <v>2</v>
      </c>
      <c r="D92" s="107" t="s">
        <v>290</v>
      </c>
      <c r="E92" s="88">
        <v>12</v>
      </c>
      <c r="F92" s="87">
        <v>890166</v>
      </c>
      <c r="G92" s="88">
        <v>71831</v>
      </c>
      <c r="H92" s="89">
        <v>43831</v>
      </c>
    </row>
    <row r="93" spans="3:8" ht="25.5">
      <c r="C93" s="106">
        <v>2</v>
      </c>
      <c r="D93" s="193" t="s">
        <v>291</v>
      </c>
      <c r="E93" s="88">
        <v>58</v>
      </c>
      <c r="F93" s="87">
        <v>2797195</v>
      </c>
      <c r="G93" s="88">
        <v>85116</v>
      </c>
      <c r="H93" s="89">
        <v>44866</v>
      </c>
    </row>
    <row r="94" spans="3:8">
      <c r="C94" s="106">
        <v>3</v>
      </c>
      <c r="D94" s="107" t="s">
        <v>292</v>
      </c>
      <c r="E94" s="88">
        <v>18</v>
      </c>
      <c r="F94" s="87">
        <v>1017113</v>
      </c>
      <c r="G94" s="88">
        <v>46550</v>
      </c>
      <c r="H94" s="89">
        <v>46174</v>
      </c>
    </row>
    <row r="95" spans="3:8">
      <c r="C95" s="106">
        <v>3</v>
      </c>
      <c r="D95" s="107" t="s">
        <v>293</v>
      </c>
      <c r="E95" s="88">
        <v>6</v>
      </c>
      <c r="F95" s="87">
        <v>895893</v>
      </c>
      <c r="G95" s="88">
        <v>46583</v>
      </c>
      <c r="H95" s="89">
        <v>46174</v>
      </c>
    </row>
    <row r="96" spans="3:8">
      <c r="C96" s="106">
        <v>3</v>
      </c>
      <c r="D96" s="107" t="s">
        <v>66</v>
      </c>
      <c r="E96" s="88">
        <v>3</v>
      </c>
      <c r="F96" s="87">
        <v>383700</v>
      </c>
      <c r="G96" s="88">
        <v>6296</v>
      </c>
      <c r="H96" s="89">
        <v>45627</v>
      </c>
    </row>
    <row r="97" spans="3:8">
      <c r="C97" s="106">
        <v>3</v>
      </c>
      <c r="D97" s="107" t="s">
        <v>294</v>
      </c>
      <c r="E97" s="88">
        <v>100</v>
      </c>
      <c r="F97" s="87">
        <v>6772678</v>
      </c>
      <c r="G97" s="88">
        <v>6801</v>
      </c>
      <c r="H97" s="89">
        <v>47300</v>
      </c>
    </row>
    <row r="98" spans="3:8">
      <c r="C98" s="106">
        <v>3</v>
      </c>
      <c r="D98" s="107" t="s">
        <v>295</v>
      </c>
      <c r="E98" s="88">
        <v>12</v>
      </c>
      <c r="F98" s="87">
        <v>2614545</v>
      </c>
      <c r="G98" s="88">
        <v>7011</v>
      </c>
      <c r="H98" s="89">
        <v>47027</v>
      </c>
    </row>
    <row r="99" spans="3:8">
      <c r="C99" s="106">
        <v>3</v>
      </c>
      <c r="D99" s="107" t="s">
        <v>66</v>
      </c>
      <c r="E99" s="88">
        <v>4</v>
      </c>
      <c r="F99" s="87">
        <v>392271</v>
      </c>
      <c r="G99" s="88">
        <v>7276</v>
      </c>
      <c r="H99" s="89">
        <v>46844</v>
      </c>
    </row>
    <row r="100" spans="3:8">
      <c r="C100" s="106">
        <v>3</v>
      </c>
      <c r="D100" s="107" t="s">
        <v>296</v>
      </c>
      <c r="E100" s="88">
        <v>9</v>
      </c>
      <c r="F100" s="87">
        <v>2268265</v>
      </c>
      <c r="G100" s="88">
        <v>8901</v>
      </c>
      <c r="H100" s="89">
        <v>47574</v>
      </c>
    </row>
    <row r="101" spans="3:8">
      <c r="C101" s="106">
        <v>3</v>
      </c>
      <c r="D101" s="107" t="s">
        <v>297</v>
      </c>
      <c r="E101" s="88">
        <v>5</v>
      </c>
      <c r="F101" s="87">
        <v>638178</v>
      </c>
      <c r="G101" s="88">
        <v>8956</v>
      </c>
      <c r="H101" s="89">
        <v>44805</v>
      </c>
    </row>
    <row r="102" spans="3:8">
      <c r="C102" s="106">
        <v>3</v>
      </c>
      <c r="D102" s="107" t="s">
        <v>298</v>
      </c>
      <c r="E102" s="88">
        <v>7</v>
      </c>
      <c r="F102" s="87">
        <v>975238</v>
      </c>
      <c r="G102" s="88">
        <v>9041</v>
      </c>
      <c r="H102" s="89">
        <v>45658</v>
      </c>
    </row>
    <row r="103" spans="3:8">
      <c r="C103" s="106">
        <v>3</v>
      </c>
      <c r="D103" s="107" t="s">
        <v>299</v>
      </c>
      <c r="E103" s="88">
        <v>7</v>
      </c>
      <c r="F103" s="87">
        <v>793555</v>
      </c>
      <c r="G103" s="88">
        <v>9052</v>
      </c>
      <c r="H103" s="89">
        <v>45658</v>
      </c>
    </row>
    <row r="104" spans="3:8">
      <c r="C104" s="106">
        <v>3</v>
      </c>
      <c r="D104" s="107" t="s">
        <v>300</v>
      </c>
      <c r="E104" s="88">
        <v>12</v>
      </c>
      <c r="F104" s="87">
        <v>1223990</v>
      </c>
      <c r="G104" s="88">
        <v>9063</v>
      </c>
      <c r="H104" s="89">
        <v>45323</v>
      </c>
    </row>
    <row r="105" spans="3:8">
      <c r="C105" s="106">
        <v>3</v>
      </c>
      <c r="D105" s="107" t="s">
        <v>301</v>
      </c>
      <c r="E105" s="88">
        <v>15</v>
      </c>
      <c r="F105" s="87">
        <v>1044848</v>
      </c>
      <c r="G105" s="88">
        <v>12832</v>
      </c>
      <c r="H105" s="89">
        <v>44136</v>
      </c>
    </row>
    <row r="106" spans="3:8">
      <c r="C106" s="106">
        <v>3</v>
      </c>
      <c r="D106" s="107" t="s">
        <v>302</v>
      </c>
      <c r="E106" s="88">
        <v>15</v>
      </c>
      <c r="F106" s="87">
        <v>599544</v>
      </c>
      <c r="G106" s="88">
        <v>13661</v>
      </c>
      <c r="H106" s="89">
        <v>47209</v>
      </c>
    </row>
    <row r="107" spans="3:8">
      <c r="C107" s="106">
        <v>3</v>
      </c>
      <c r="D107" s="107" t="s">
        <v>303</v>
      </c>
      <c r="E107" s="88">
        <v>5</v>
      </c>
      <c r="F107" s="87">
        <v>449369</v>
      </c>
      <c r="G107" s="88">
        <v>13742</v>
      </c>
      <c r="H107" s="89">
        <v>45505</v>
      </c>
    </row>
    <row r="108" spans="3:8">
      <c r="C108" s="106">
        <v>3</v>
      </c>
      <c r="D108" s="107" t="s">
        <v>304</v>
      </c>
      <c r="E108" s="88">
        <v>6</v>
      </c>
      <c r="F108" s="87">
        <v>421966</v>
      </c>
      <c r="G108" s="88">
        <v>22153</v>
      </c>
      <c r="H108" s="89">
        <v>42339</v>
      </c>
    </row>
    <row r="109" spans="3:8">
      <c r="C109" s="106">
        <v>3</v>
      </c>
      <c r="D109" s="107" t="s">
        <v>305</v>
      </c>
      <c r="E109" s="88">
        <v>12</v>
      </c>
      <c r="F109" s="87">
        <v>903348</v>
      </c>
      <c r="G109" s="88">
        <v>28442</v>
      </c>
      <c r="H109" s="89">
        <v>45017</v>
      </c>
    </row>
    <row r="110" spans="3:8">
      <c r="C110" s="106">
        <v>3</v>
      </c>
      <c r="D110" s="107" t="s">
        <v>306</v>
      </c>
      <c r="E110" s="88">
        <v>12</v>
      </c>
      <c r="F110" s="87">
        <v>854986</v>
      </c>
      <c r="G110" s="88">
        <v>28464</v>
      </c>
      <c r="H110" s="89">
        <v>45017</v>
      </c>
    </row>
    <row r="111" spans="3:8">
      <c r="C111" s="106">
        <v>3</v>
      </c>
      <c r="D111" s="107" t="s">
        <v>307</v>
      </c>
      <c r="E111" s="88">
        <v>9</v>
      </c>
      <c r="F111" s="87">
        <v>1027606</v>
      </c>
      <c r="G111" s="88">
        <v>28501</v>
      </c>
      <c r="H111" s="89">
        <v>45017</v>
      </c>
    </row>
    <row r="112" spans="3:8">
      <c r="C112" s="106">
        <v>3</v>
      </c>
      <c r="D112" s="107" t="s">
        <v>308</v>
      </c>
      <c r="E112" s="88">
        <v>7</v>
      </c>
      <c r="F112" s="87">
        <v>810327</v>
      </c>
      <c r="G112" s="88">
        <v>28512</v>
      </c>
      <c r="H112" s="89">
        <v>45017</v>
      </c>
    </row>
    <row r="113" spans="3:8" ht="25.5">
      <c r="C113" s="106">
        <v>3</v>
      </c>
      <c r="D113" s="193" t="s">
        <v>309</v>
      </c>
      <c r="E113" s="88">
        <v>9</v>
      </c>
      <c r="F113" s="87">
        <v>779221</v>
      </c>
      <c r="G113" s="88">
        <v>28523</v>
      </c>
      <c r="H113" s="89">
        <v>45017</v>
      </c>
    </row>
    <row r="114" spans="3:8">
      <c r="C114" s="106">
        <v>3</v>
      </c>
      <c r="D114" s="107" t="s">
        <v>310</v>
      </c>
      <c r="E114" s="88">
        <v>7</v>
      </c>
      <c r="F114" s="87">
        <v>697223</v>
      </c>
      <c r="G114" s="88">
        <v>28534</v>
      </c>
      <c r="H114" s="89">
        <v>45017</v>
      </c>
    </row>
    <row r="115" spans="3:8">
      <c r="C115" s="106">
        <v>3</v>
      </c>
      <c r="D115" s="107" t="s">
        <v>311</v>
      </c>
      <c r="E115" s="88">
        <v>9</v>
      </c>
      <c r="F115" s="87">
        <v>825191</v>
      </c>
      <c r="G115" s="88">
        <v>28545</v>
      </c>
      <c r="H115" s="89">
        <v>45017</v>
      </c>
    </row>
    <row r="116" spans="3:8" ht="25.5">
      <c r="C116" s="106">
        <v>3</v>
      </c>
      <c r="D116" s="107" t="s">
        <v>312</v>
      </c>
      <c r="E116" s="88">
        <v>185</v>
      </c>
      <c r="F116" s="87">
        <v>6012758</v>
      </c>
      <c r="G116" s="88">
        <v>30752</v>
      </c>
      <c r="H116" s="89">
        <v>45474</v>
      </c>
    </row>
    <row r="117" spans="3:8">
      <c r="C117" s="106">
        <v>3</v>
      </c>
      <c r="D117" s="107" t="s">
        <v>313</v>
      </c>
      <c r="E117" s="88">
        <v>12</v>
      </c>
      <c r="F117" s="87">
        <v>1114892</v>
      </c>
      <c r="G117" s="88">
        <v>30881</v>
      </c>
      <c r="H117" s="89">
        <v>43617</v>
      </c>
    </row>
    <row r="118" spans="3:8">
      <c r="C118" s="106">
        <v>3</v>
      </c>
      <c r="D118" s="107" t="s">
        <v>314</v>
      </c>
      <c r="E118" s="88">
        <v>18</v>
      </c>
      <c r="F118" s="87">
        <v>926791</v>
      </c>
      <c r="G118" s="88">
        <v>31905</v>
      </c>
      <c r="H118" s="89">
        <v>44256</v>
      </c>
    </row>
    <row r="119" spans="3:8">
      <c r="C119" s="106">
        <v>3</v>
      </c>
      <c r="D119" s="107" t="s">
        <v>315</v>
      </c>
      <c r="E119" s="88">
        <v>64</v>
      </c>
      <c r="F119" s="87">
        <v>24879101</v>
      </c>
      <c r="G119" s="88">
        <v>35803</v>
      </c>
      <c r="H119" s="89">
        <v>42339</v>
      </c>
    </row>
    <row r="120" spans="3:8">
      <c r="C120" s="106">
        <v>3</v>
      </c>
      <c r="D120" s="107" t="s">
        <v>316</v>
      </c>
      <c r="E120" s="88">
        <v>11</v>
      </c>
      <c r="F120" s="87">
        <v>3583370</v>
      </c>
      <c r="G120" s="88">
        <v>35954</v>
      </c>
      <c r="H120" s="89">
        <v>45444</v>
      </c>
    </row>
    <row r="121" spans="3:8" ht="25.5">
      <c r="C121" s="106">
        <v>3</v>
      </c>
      <c r="D121" s="193" t="s">
        <v>317</v>
      </c>
      <c r="E121" s="88">
        <v>69</v>
      </c>
      <c r="F121" s="87">
        <v>8306389</v>
      </c>
      <c r="G121" s="88">
        <v>36164</v>
      </c>
      <c r="H121" s="89">
        <v>45444</v>
      </c>
    </row>
    <row r="122" spans="3:8">
      <c r="C122" s="106">
        <v>3</v>
      </c>
      <c r="D122" s="107" t="s">
        <v>66</v>
      </c>
      <c r="E122" s="88">
        <v>4</v>
      </c>
      <c r="F122" s="87">
        <v>2877391</v>
      </c>
      <c r="G122" s="88">
        <v>36175</v>
      </c>
      <c r="H122" s="89">
        <v>45444</v>
      </c>
    </row>
    <row r="123" spans="3:8">
      <c r="C123" s="106">
        <v>3</v>
      </c>
      <c r="D123" s="107" t="s">
        <v>318</v>
      </c>
      <c r="E123" s="88">
        <v>6</v>
      </c>
      <c r="F123" s="87">
        <v>1767026</v>
      </c>
      <c r="G123" s="88">
        <v>36256</v>
      </c>
      <c r="H123" s="89">
        <v>46569</v>
      </c>
    </row>
    <row r="124" spans="3:8" ht="25.5">
      <c r="C124" s="106">
        <v>3</v>
      </c>
      <c r="D124" s="193" t="s">
        <v>319</v>
      </c>
      <c r="E124" s="88">
        <v>15</v>
      </c>
      <c r="F124" s="87">
        <v>976452</v>
      </c>
      <c r="G124" s="88">
        <v>36503</v>
      </c>
      <c r="H124" s="89">
        <v>42675</v>
      </c>
    </row>
    <row r="125" spans="3:8">
      <c r="C125" s="106">
        <v>3</v>
      </c>
      <c r="D125" s="107" t="s">
        <v>320</v>
      </c>
      <c r="E125" s="88">
        <v>12</v>
      </c>
      <c r="F125" s="87">
        <v>1169018</v>
      </c>
      <c r="G125" s="88">
        <v>36573</v>
      </c>
      <c r="H125" s="89">
        <v>44228</v>
      </c>
    </row>
    <row r="126" spans="3:8" ht="25.5">
      <c r="C126" s="106">
        <v>3</v>
      </c>
      <c r="D126" s="193" t="s">
        <v>321</v>
      </c>
      <c r="E126" s="88">
        <v>15</v>
      </c>
      <c r="F126" s="87">
        <v>878202</v>
      </c>
      <c r="G126" s="88">
        <v>36632</v>
      </c>
      <c r="H126" s="89">
        <v>42675</v>
      </c>
    </row>
    <row r="127" spans="3:8">
      <c r="C127" s="106">
        <v>3</v>
      </c>
      <c r="D127" s="107" t="s">
        <v>322</v>
      </c>
      <c r="E127" s="88">
        <v>12</v>
      </c>
      <c r="F127" s="87">
        <v>1202897</v>
      </c>
      <c r="G127" s="88">
        <v>36912</v>
      </c>
      <c r="H127" s="89">
        <v>44228</v>
      </c>
    </row>
    <row r="128" spans="3:8">
      <c r="C128" s="106">
        <v>3</v>
      </c>
      <c r="D128" s="107" t="s">
        <v>323</v>
      </c>
      <c r="E128" s="88">
        <v>12</v>
      </c>
      <c r="F128" s="87">
        <v>1257019</v>
      </c>
      <c r="G128" s="88">
        <v>36956</v>
      </c>
      <c r="H128" s="89">
        <v>44228</v>
      </c>
    </row>
    <row r="129" spans="3:8">
      <c r="C129" s="106">
        <v>3</v>
      </c>
      <c r="D129" s="107" t="s">
        <v>324</v>
      </c>
      <c r="E129" s="88">
        <v>8</v>
      </c>
      <c r="F129" s="87">
        <v>621513</v>
      </c>
      <c r="G129" s="88">
        <v>37030</v>
      </c>
      <c r="H129" s="89">
        <v>42309</v>
      </c>
    </row>
    <row r="130" spans="3:8">
      <c r="C130" s="106">
        <v>3</v>
      </c>
      <c r="D130" s="107" t="s">
        <v>66</v>
      </c>
      <c r="E130" s="88">
        <v>2</v>
      </c>
      <c r="F130" s="87">
        <v>945129</v>
      </c>
      <c r="G130" s="88">
        <v>45846</v>
      </c>
      <c r="H130" s="89">
        <v>46388</v>
      </c>
    </row>
    <row r="131" spans="3:8">
      <c r="C131" s="106">
        <v>3</v>
      </c>
      <c r="D131" s="107" t="s">
        <v>325</v>
      </c>
      <c r="E131" s="88">
        <v>16</v>
      </c>
      <c r="F131" s="87">
        <v>2108011</v>
      </c>
      <c r="G131" s="88">
        <v>50481</v>
      </c>
      <c r="H131" s="89">
        <v>46784</v>
      </c>
    </row>
    <row r="132" spans="3:8">
      <c r="C132" s="106">
        <v>3</v>
      </c>
      <c r="D132" s="107" t="s">
        <v>326</v>
      </c>
      <c r="E132" s="88">
        <v>84</v>
      </c>
      <c r="F132" s="87">
        <v>6750554</v>
      </c>
      <c r="G132" s="88">
        <v>64466</v>
      </c>
      <c r="H132" s="89">
        <v>44562</v>
      </c>
    </row>
    <row r="133" spans="3:8">
      <c r="C133" s="106">
        <v>3</v>
      </c>
      <c r="D133" s="107" t="s">
        <v>327</v>
      </c>
      <c r="E133" s="88">
        <v>15</v>
      </c>
      <c r="F133" s="87">
        <v>1784589</v>
      </c>
      <c r="G133" s="88">
        <v>64573</v>
      </c>
      <c r="H133" s="89">
        <v>44440</v>
      </c>
    </row>
    <row r="134" spans="3:8">
      <c r="C134" s="106">
        <v>3</v>
      </c>
      <c r="D134" s="107" t="s">
        <v>328</v>
      </c>
      <c r="E134" s="88">
        <v>12</v>
      </c>
      <c r="F134" s="87">
        <v>1090053</v>
      </c>
      <c r="G134" s="88">
        <v>64584</v>
      </c>
      <c r="H134" s="89">
        <v>44440</v>
      </c>
    </row>
    <row r="135" spans="3:8">
      <c r="C135" s="106">
        <v>3</v>
      </c>
      <c r="D135" s="107" t="s">
        <v>329</v>
      </c>
      <c r="E135" s="88">
        <v>12</v>
      </c>
      <c r="F135" s="87">
        <v>1118898</v>
      </c>
      <c r="G135" s="88">
        <v>64595</v>
      </c>
      <c r="H135" s="89">
        <v>44440</v>
      </c>
    </row>
    <row r="136" spans="3:8">
      <c r="C136" s="106">
        <v>3</v>
      </c>
      <c r="D136" s="107" t="s">
        <v>330</v>
      </c>
      <c r="E136" s="88">
        <v>6</v>
      </c>
      <c r="F136" s="87">
        <v>733010</v>
      </c>
      <c r="G136" s="88">
        <v>65483</v>
      </c>
      <c r="H136" s="89">
        <v>45839</v>
      </c>
    </row>
    <row r="137" spans="3:8">
      <c r="C137" s="106">
        <v>3</v>
      </c>
      <c r="D137" s="107" t="s">
        <v>331</v>
      </c>
      <c r="E137" s="88">
        <v>12</v>
      </c>
      <c r="F137" s="87">
        <v>1364428</v>
      </c>
      <c r="G137" s="88">
        <v>65494</v>
      </c>
      <c r="H137" s="89">
        <v>45839</v>
      </c>
    </row>
    <row r="138" spans="3:8">
      <c r="C138" s="106">
        <v>3</v>
      </c>
      <c r="D138" s="107" t="s">
        <v>332</v>
      </c>
      <c r="E138" s="88">
        <v>6</v>
      </c>
      <c r="F138" s="87">
        <v>738094</v>
      </c>
      <c r="G138" s="88">
        <v>65505</v>
      </c>
      <c r="H138" s="89">
        <v>45839</v>
      </c>
    </row>
    <row r="139" spans="3:8">
      <c r="C139" s="106">
        <v>3</v>
      </c>
      <c r="D139" s="107" t="s">
        <v>333</v>
      </c>
      <c r="E139" s="88">
        <v>23</v>
      </c>
      <c r="F139" s="87">
        <v>2029326</v>
      </c>
      <c r="G139" s="88">
        <v>65516</v>
      </c>
      <c r="H139" s="89">
        <v>45839</v>
      </c>
    </row>
    <row r="140" spans="3:8">
      <c r="C140" s="106">
        <v>3</v>
      </c>
      <c r="D140" s="107" t="s">
        <v>334</v>
      </c>
      <c r="E140" s="88">
        <v>6</v>
      </c>
      <c r="F140" s="87">
        <v>759967</v>
      </c>
      <c r="G140" s="88">
        <v>65520</v>
      </c>
      <c r="H140" s="89">
        <v>45839</v>
      </c>
    </row>
    <row r="141" spans="3:8">
      <c r="C141" s="106">
        <v>3</v>
      </c>
      <c r="D141" s="107" t="s">
        <v>335</v>
      </c>
      <c r="E141" s="88">
        <v>5</v>
      </c>
      <c r="F141" s="87">
        <v>707986</v>
      </c>
      <c r="G141" s="88">
        <v>65531</v>
      </c>
      <c r="H141" s="89">
        <v>45839</v>
      </c>
    </row>
    <row r="142" spans="3:8">
      <c r="C142" s="106">
        <v>3</v>
      </c>
      <c r="D142" s="107" t="s">
        <v>336</v>
      </c>
      <c r="E142" s="88">
        <v>5</v>
      </c>
      <c r="F142" s="87">
        <v>647527</v>
      </c>
      <c r="G142" s="88">
        <v>65542</v>
      </c>
      <c r="H142" s="89">
        <v>45839</v>
      </c>
    </row>
    <row r="143" spans="3:8">
      <c r="C143" s="106">
        <v>3</v>
      </c>
      <c r="D143" s="107" t="s">
        <v>337</v>
      </c>
      <c r="E143" s="88">
        <v>18</v>
      </c>
      <c r="F143" s="87">
        <v>2101197</v>
      </c>
      <c r="G143" s="88">
        <v>65553</v>
      </c>
      <c r="H143" s="89">
        <v>45839</v>
      </c>
    </row>
    <row r="144" spans="3:8">
      <c r="C144" s="106">
        <v>3</v>
      </c>
      <c r="D144" s="107" t="s">
        <v>338</v>
      </c>
      <c r="E144" s="88">
        <v>12</v>
      </c>
      <c r="F144" s="87">
        <v>1224760</v>
      </c>
      <c r="G144" s="88">
        <v>65564</v>
      </c>
      <c r="H144" s="89">
        <v>45839</v>
      </c>
    </row>
    <row r="145" spans="3:8">
      <c r="C145" s="106">
        <v>3</v>
      </c>
      <c r="D145" s="107" t="s">
        <v>339</v>
      </c>
      <c r="E145" s="88">
        <v>77</v>
      </c>
      <c r="F145" s="87">
        <v>13295573</v>
      </c>
      <c r="G145" s="88">
        <v>65586</v>
      </c>
      <c r="H145" s="89">
        <v>47665</v>
      </c>
    </row>
    <row r="146" spans="3:8">
      <c r="C146" s="106">
        <v>3</v>
      </c>
      <c r="D146" s="107" t="s">
        <v>340</v>
      </c>
      <c r="E146" s="88">
        <v>17</v>
      </c>
      <c r="F146" s="87">
        <v>696802</v>
      </c>
      <c r="G146" s="88">
        <v>65634</v>
      </c>
      <c r="H146" s="89">
        <v>46478</v>
      </c>
    </row>
    <row r="147" spans="3:8">
      <c r="C147" s="106">
        <v>3</v>
      </c>
      <c r="D147" s="107" t="s">
        <v>341</v>
      </c>
      <c r="E147" s="88">
        <v>22</v>
      </c>
      <c r="F147" s="87">
        <v>1820461</v>
      </c>
      <c r="G147" s="88">
        <v>66146</v>
      </c>
      <c r="H147" s="89">
        <v>44927</v>
      </c>
    </row>
    <row r="148" spans="3:8">
      <c r="C148" s="106">
        <v>3</v>
      </c>
      <c r="D148" s="107" t="s">
        <v>342</v>
      </c>
      <c r="E148" s="88">
        <v>6</v>
      </c>
      <c r="F148" s="87">
        <v>440270</v>
      </c>
      <c r="G148" s="88">
        <v>67686</v>
      </c>
      <c r="H148" s="89">
        <v>46569</v>
      </c>
    </row>
    <row r="149" spans="3:8">
      <c r="C149" s="106">
        <v>3</v>
      </c>
      <c r="D149" s="107" t="s">
        <v>343</v>
      </c>
      <c r="E149" s="88">
        <v>5</v>
      </c>
      <c r="F149" s="87">
        <v>299608</v>
      </c>
      <c r="G149" s="88">
        <v>67852</v>
      </c>
      <c r="H149" s="89">
        <v>45962</v>
      </c>
    </row>
    <row r="150" spans="3:8">
      <c r="C150" s="106">
        <v>3</v>
      </c>
      <c r="D150" s="107" t="s">
        <v>344</v>
      </c>
      <c r="E150" s="88">
        <v>11</v>
      </c>
      <c r="F150" s="87">
        <v>760871</v>
      </c>
      <c r="G150" s="88">
        <v>67863</v>
      </c>
      <c r="H150" s="89">
        <v>45962</v>
      </c>
    </row>
    <row r="151" spans="3:8">
      <c r="C151" s="106">
        <v>3</v>
      </c>
      <c r="D151" s="107" t="s">
        <v>345</v>
      </c>
      <c r="E151" s="88">
        <v>5</v>
      </c>
      <c r="F151" s="87">
        <v>336793</v>
      </c>
      <c r="G151" s="88">
        <v>67874</v>
      </c>
      <c r="H151" s="89">
        <v>45962</v>
      </c>
    </row>
    <row r="152" spans="3:8">
      <c r="C152" s="106">
        <v>3</v>
      </c>
      <c r="D152" s="107" t="s">
        <v>66</v>
      </c>
      <c r="E152" s="88">
        <v>3</v>
      </c>
      <c r="F152" s="87">
        <v>259550</v>
      </c>
      <c r="G152" s="88">
        <v>67922</v>
      </c>
      <c r="H152" s="89">
        <v>45078</v>
      </c>
    </row>
    <row r="153" spans="3:8">
      <c r="C153" s="106">
        <v>3</v>
      </c>
      <c r="D153" s="107" t="s">
        <v>66</v>
      </c>
      <c r="E153" s="88">
        <v>2</v>
      </c>
      <c r="F153" s="87">
        <v>133959</v>
      </c>
      <c r="G153" s="88">
        <v>67970</v>
      </c>
      <c r="H153" s="89">
        <v>45078</v>
      </c>
    </row>
    <row r="154" spans="3:8">
      <c r="C154" s="106">
        <v>3</v>
      </c>
      <c r="D154" s="107" t="s">
        <v>346</v>
      </c>
      <c r="E154" s="88">
        <v>10</v>
      </c>
      <c r="F154" s="87">
        <v>1012252</v>
      </c>
      <c r="G154" s="88">
        <v>68213</v>
      </c>
      <c r="H154" s="89">
        <v>45658</v>
      </c>
    </row>
    <row r="155" spans="3:8">
      <c r="C155" s="106">
        <v>3</v>
      </c>
      <c r="D155" s="107" t="s">
        <v>347</v>
      </c>
      <c r="E155" s="88">
        <v>14</v>
      </c>
      <c r="F155" s="87">
        <v>1521137</v>
      </c>
      <c r="G155" s="88">
        <v>68224</v>
      </c>
      <c r="H155" s="89">
        <v>45658</v>
      </c>
    </row>
    <row r="156" spans="3:8">
      <c r="C156" s="106">
        <v>3</v>
      </c>
      <c r="D156" s="107" t="s">
        <v>348</v>
      </c>
      <c r="E156" s="88">
        <v>10</v>
      </c>
      <c r="F156" s="87">
        <v>1150151</v>
      </c>
      <c r="G156" s="88">
        <v>68235</v>
      </c>
      <c r="H156" s="89">
        <v>45658</v>
      </c>
    </row>
    <row r="157" spans="3:8">
      <c r="C157" s="106">
        <v>3</v>
      </c>
      <c r="D157" s="107" t="s">
        <v>349</v>
      </c>
      <c r="E157" s="88">
        <v>7</v>
      </c>
      <c r="F157" s="87">
        <v>692772</v>
      </c>
      <c r="G157" s="88">
        <v>68246</v>
      </c>
      <c r="H157" s="89">
        <v>45658</v>
      </c>
    </row>
    <row r="158" spans="3:8">
      <c r="C158" s="106">
        <v>3</v>
      </c>
      <c r="D158" s="107" t="s">
        <v>350</v>
      </c>
      <c r="E158" s="88">
        <v>7</v>
      </c>
      <c r="F158" s="87">
        <v>812665</v>
      </c>
      <c r="G158" s="88">
        <v>68250</v>
      </c>
      <c r="H158" s="89">
        <v>45658</v>
      </c>
    </row>
    <row r="159" spans="3:8">
      <c r="C159" s="106">
        <v>3</v>
      </c>
      <c r="D159" s="107" t="s">
        <v>351</v>
      </c>
      <c r="E159" s="88">
        <v>12</v>
      </c>
      <c r="F159" s="87">
        <v>1186623</v>
      </c>
      <c r="G159" s="88">
        <v>68261</v>
      </c>
      <c r="H159" s="89">
        <v>45658</v>
      </c>
    </row>
    <row r="160" spans="3:8">
      <c r="C160" s="106">
        <v>3</v>
      </c>
      <c r="D160" s="107" t="s">
        <v>352</v>
      </c>
      <c r="E160" s="88">
        <v>6</v>
      </c>
      <c r="F160" s="87">
        <v>724017</v>
      </c>
      <c r="G160" s="88">
        <v>68272</v>
      </c>
      <c r="H160" s="89">
        <v>45658</v>
      </c>
    </row>
    <row r="161" spans="3:8">
      <c r="C161" s="106">
        <v>3</v>
      </c>
      <c r="D161" s="107" t="s">
        <v>353</v>
      </c>
      <c r="E161" s="88">
        <v>12</v>
      </c>
      <c r="F161" s="87">
        <v>1232858</v>
      </c>
      <c r="G161" s="88">
        <v>68283</v>
      </c>
      <c r="H161" s="89">
        <v>45658</v>
      </c>
    </row>
    <row r="162" spans="3:8">
      <c r="C162" s="106">
        <v>3</v>
      </c>
      <c r="D162" s="107" t="s">
        <v>354</v>
      </c>
      <c r="E162" s="88">
        <v>13</v>
      </c>
      <c r="F162" s="87">
        <v>1094213</v>
      </c>
      <c r="G162" s="88">
        <v>68294</v>
      </c>
      <c r="H162" s="89">
        <v>45658</v>
      </c>
    </row>
    <row r="163" spans="3:8">
      <c r="C163" s="106">
        <v>3</v>
      </c>
      <c r="D163" s="107" t="s">
        <v>355</v>
      </c>
      <c r="E163" s="88">
        <v>12</v>
      </c>
      <c r="F163" s="87">
        <v>1195467</v>
      </c>
      <c r="G163" s="88">
        <v>69171</v>
      </c>
      <c r="H163" s="89">
        <v>45078</v>
      </c>
    </row>
    <row r="164" spans="3:8">
      <c r="C164" s="106">
        <v>3</v>
      </c>
      <c r="D164" s="107" t="s">
        <v>356</v>
      </c>
      <c r="E164" s="88">
        <v>12</v>
      </c>
      <c r="F164" s="87">
        <v>750939</v>
      </c>
      <c r="G164" s="88">
        <v>71794</v>
      </c>
      <c r="H164" s="89">
        <v>43831</v>
      </c>
    </row>
    <row r="165" spans="3:8">
      <c r="C165" s="106">
        <v>4</v>
      </c>
      <c r="D165" s="107" t="s">
        <v>357</v>
      </c>
      <c r="E165" s="88">
        <v>6</v>
      </c>
      <c r="F165" s="87">
        <v>290765</v>
      </c>
      <c r="G165" s="88">
        <v>37192</v>
      </c>
      <c r="H165" s="89">
        <v>47150</v>
      </c>
    </row>
    <row r="166" spans="3:8">
      <c r="C166" s="106">
        <v>4</v>
      </c>
      <c r="D166" s="107" t="s">
        <v>358</v>
      </c>
      <c r="E166" s="88">
        <v>11</v>
      </c>
      <c r="F166" s="87">
        <v>858254</v>
      </c>
      <c r="G166" s="88">
        <v>99013</v>
      </c>
      <c r="H166" s="89">
        <v>47484</v>
      </c>
    </row>
    <row r="167" spans="3:8">
      <c r="C167" s="106">
        <v>4</v>
      </c>
      <c r="D167" s="107" t="s">
        <v>359</v>
      </c>
      <c r="E167" s="88">
        <v>12</v>
      </c>
      <c r="F167" s="87">
        <v>1465871</v>
      </c>
      <c r="G167" s="88">
        <v>6576</v>
      </c>
      <c r="H167" s="89">
        <v>46143</v>
      </c>
    </row>
    <row r="168" spans="3:8">
      <c r="C168" s="106">
        <v>4</v>
      </c>
      <c r="D168" s="107" t="s">
        <v>360</v>
      </c>
      <c r="E168" s="88">
        <v>6</v>
      </c>
      <c r="F168" s="87">
        <v>555499</v>
      </c>
      <c r="G168" s="88">
        <v>7136</v>
      </c>
      <c r="H168" s="89">
        <v>47119</v>
      </c>
    </row>
    <row r="169" spans="3:8">
      <c r="C169" s="106">
        <v>4</v>
      </c>
      <c r="D169" s="107" t="s">
        <v>361</v>
      </c>
      <c r="E169" s="88">
        <v>6</v>
      </c>
      <c r="F169" s="87">
        <v>489487</v>
      </c>
      <c r="G169" s="88">
        <v>7265</v>
      </c>
      <c r="H169" s="89">
        <v>46844</v>
      </c>
    </row>
    <row r="170" spans="3:8">
      <c r="C170" s="106">
        <v>4</v>
      </c>
      <c r="D170" s="107" t="s">
        <v>362</v>
      </c>
      <c r="E170" s="88">
        <v>15</v>
      </c>
      <c r="F170" s="87">
        <v>1468310</v>
      </c>
      <c r="G170" s="88">
        <v>9074</v>
      </c>
      <c r="H170" s="89">
        <v>45323</v>
      </c>
    </row>
    <row r="171" spans="3:8">
      <c r="C171" s="106">
        <v>4</v>
      </c>
      <c r="D171" s="107" t="s">
        <v>363</v>
      </c>
      <c r="E171" s="88">
        <v>6</v>
      </c>
      <c r="F171" s="87">
        <v>695090</v>
      </c>
      <c r="G171" s="88">
        <v>9085</v>
      </c>
      <c r="H171" s="89">
        <v>45323</v>
      </c>
    </row>
    <row r="172" spans="3:8">
      <c r="C172" s="106">
        <v>4</v>
      </c>
      <c r="D172" s="107" t="s">
        <v>364</v>
      </c>
      <c r="E172" s="88">
        <v>18</v>
      </c>
      <c r="F172" s="87">
        <v>1634220</v>
      </c>
      <c r="G172" s="88">
        <v>9100</v>
      </c>
      <c r="H172" s="89">
        <v>45323</v>
      </c>
    </row>
    <row r="173" spans="3:8">
      <c r="C173" s="106">
        <v>4</v>
      </c>
      <c r="D173" s="107" t="s">
        <v>365</v>
      </c>
      <c r="E173" s="88">
        <v>32</v>
      </c>
      <c r="F173" s="87">
        <v>3309398</v>
      </c>
      <c r="G173" s="88">
        <v>9181</v>
      </c>
      <c r="H173" s="89">
        <v>45323</v>
      </c>
    </row>
    <row r="174" spans="3:8">
      <c r="C174" s="106">
        <v>4</v>
      </c>
      <c r="D174" s="107" t="s">
        <v>366</v>
      </c>
      <c r="E174" s="88">
        <v>75</v>
      </c>
      <c r="F174" s="87">
        <v>4248338</v>
      </c>
      <c r="G174" s="88">
        <v>13296</v>
      </c>
      <c r="H174" s="89">
        <v>45658</v>
      </c>
    </row>
    <row r="175" spans="3:8">
      <c r="C175" s="106">
        <v>4</v>
      </c>
      <c r="D175" s="107" t="s">
        <v>367</v>
      </c>
      <c r="E175" s="88">
        <v>9</v>
      </c>
      <c r="F175" s="87">
        <v>917568</v>
      </c>
      <c r="G175" s="88">
        <v>13694</v>
      </c>
      <c r="H175" s="89">
        <v>45047</v>
      </c>
    </row>
    <row r="176" spans="3:8">
      <c r="C176" s="106">
        <v>4</v>
      </c>
      <c r="D176" s="107" t="s">
        <v>368</v>
      </c>
      <c r="E176" s="88">
        <v>12</v>
      </c>
      <c r="F176" s="87">
        <v>6432486</v>
      </c>
      <c r="G176" s="88">
        <v>13716</v>
      </c>
      <c r="H176" s="89">
        <v>45047</v>
      </c>
    </row>
    <row r="177" spans="3:8">
      <c r="C177" s="106">
        <v>4</v>
      </c>
      <c r="D177" s="107" t="s">
        <v>369</v>
      </c>
      <c r="E177" s="88">
        <v>15</v>
      </c>
      <c r="F177" s="87">
        <v>2570542</v>
      </c>
      <c r="G177" s="88">
        <v>13720</v>
      </c>
      <c r="H177" s="89">
        <v>45047</v>
      </c>
    </row>
    <row r="178" spans="3:8">
      <c r="C178" s="106">
        <v>4</v>
      </c>
      <c r="D178" s="107" t="s">
        <v>370</v>
      </c>
      <c r="E178" s="88">
        <v>6</v>
      </c>
      <c r="F178" s="87">
        <v>438971</v>
      </c>
      <c r="G178" s="88">
        <v>13731</v>
      </c>
      <c r="H178" s="89">
        <v>45505</v>
      </c>
    </row>
    <row r="179" spans="3:8">
      <c r="C179" s="106">
        <v>4</v>
      </c>
      <c r="D179" s="107" t="s">
        <v>371</v>
      </c>
      <c r="E179" s="88">
        <v>5</v>
      </c>
      <c r="F179" s="87">
        <v>450478</v>
      </c>
      <c r="G179" s="88">
        <v>13753</v>
      </c>
      <c r="H179" s="89">
        <v>45505</v>
      </c>
    </row>
    <row r="180" spans="3:8">
      <c r="C180" s="106">
        <v>4</v>
      </c>
      <c r="D180" s="107" t="s">
        <v>372</v>
      </c>
      <c r="E180" s="88">
        <v>5</v>
      </c>
      <c r="F180" s="87">
        <v>639449</v>
      </c>
      <c r="G180" s="88">
        <v>13786</v>
      </c>
      <c r="H180" s="89">
        <v>45505</v>
      </c>
    </row>
    <row r="181" spans="3:8">
      <c r="C181" s="106">
        <v>4</v>
      </c>
      <c r="D181" s="107" t="s">
        <v>373</v>
      </c>
      <c r="E181" s="88">
        <v>5</v>
      </c>
      <c r="F181" s="87">
        <v>465014</v>
      </c>
      <c r="G181" s="88">
        <v>13790</v>
      </c>
      <c r="H181" s="89">
        <v>45505</v>
      </c>
    </row>
    <row r="182" spans="3:8">
      <c r="C182" s="106">
        <v>4</v>
      </c>
      <c r="D182" s="107" t="s">
        <v>66</v>
      </c>
      <c r="E182" s="88">
        <v>4</v>
      </c>
      <c r="F182" s="87">
        <v>449571</v>
      </c>
      <c r="G182" s="88">
        <v>22142</v>
      </c>
      <c r="H182" s="89">
        <v>45078</v>
      </c>
    </row>
    <row r="183" spans="3:8">
      <c r="C183" s="106">
        <v>4</v>
      </c>
      <c r="D183" s="107" t="s">
        <v>374</v>
      </c>
      <c r="E183" s="88">
        <v>56</v>
      </c>
      <c r="F183" s="87">
        <v>4513346</v>
      </c>
      <c r="G183" s="88">
        <v>27414</v>
      </c>
      <c r="H183" s="89">
        <v>46600</v>
      </c>
    </row>
    <row r="184" spans="3:8">
      <c r="C184" s="106">
        <v>4</v>
      </c>
      <c r="D184" s="107" t="s">
        <v>375</v>
      </c>
      <c r="E184" s="88">
        <v>12</v>
      </c>
      <c r="F184" s="87">
        <v>874747</v>
      </c>
      <c r="G184" s="88">
        <v>30645</v>
      </c>
      <c r="H184" s="89">
        <v>47300</v>
      </c>
    </row>
    <row r="185" spans="3:8">
      <c r="C185" s="106">
        <v>4</v>
      </c>
      <c r="D185" s="107" t="s">
        <v>376</v>
      </c>
      <c r="E185" s="88">
        <v>17</v>
      </c>
      <c r="F185" s="87">
        <v>1437128</v>
      </c>
      <c r="G185" s="88">
        <v>30671</v>
      </c>
      <c r="H185" s="89">
        <v>47300</v>
      </c>
    </row>
    <row r="186" spans="3:8">
      <c r="C186" s="106">
        <v>4</v>
      </c>
      <c r="D186" s="107" t="s">
        <v>377</v>
      </c>
      <c r="E186" s="88">
        <v>17</v>
      </c>
      <c r="F186" s="87">
        <v>2019341</v>
      </c>
      <c r="G186" s="88">
        <v>30704</v>
      </c>
      <c r="H186" s="89">
        <v>47300</v>
      </c>
    </row>
    <row r="187" spans="3:8">
      <c r="C187" s="106">
        <v>4</v>
      </c>
      <c r="D187" s="107" t="s">
        <v>378</v>
      </c>
      <c r="E187" s="88">
        <v>24</v>
      </c>
      <c r="F187" s="87">
        <v>2187283</v>
      </c>
      <c r="G187" s="88">
        <v>30726</v>
      </c>
      <c r="H187" s="89">
        <v>47300</v>
      </c>
    </row>
    <row r="188" spans="3:8">
      <c r="C188" s="106">
        <v>4</v>
      </c>
      <c r="D188" s="107" t="s">
        <v>379</v>
      </c>
      <c r="E188" s="88">
        <v>18</v>
      </c>
      <c r="F188" s="87">
        <v>1918466</v>
      </c>
      <c r="G188" s="88">
        <v>30741</v>
      </c>
      <c r="H188" s="89">
        <v>47300</v>
      </c>
    </row>
    <row r="189" spans="3:8">
      <c r="C189" s="106">
        <v>4</v>
      </c>
      <c r="D189" s="107" t="s">
        <v>380</v>
      </c>
      <c r="E189" s="88">
        <v>12</v>
      </c>
      <c r="F189" s="87">
        <v>1018567</v>
      </c>
      <c r="G189" s="88">
        <v>30870</v>
      </c>
      <c r="H189" s="89">
        <v>43617</v>
      </c>
    </row>
    <row r="190" spans="3:8">
      <c r="C190" s="106">
        <v>4</v>
      </c>
      <c r="D190" s="107" t="s">
        <v>381</v>
      </c>
      <c r="E190" s="88">
        <v>12</v>
      </c>
      <c r="F190" s="87">
        <v>1129335</v>
      </c>
      <c r="G190" s="88">
        <v>30892</v>
      </c>
      <c r="H190" s="89">
        <v>43617</v>
      </c>
    </row>
    <row r="191" spans="3:8">
      <c r="C191" s="106">
        <v>4</v>
      </c>
      <c r="D191" s="107" t="s">
        <v>382</v>
      </c>
      <c r="E191" s="88">
        <v>12</v>
      </c>
      <c r="F191" s="87">
        <v>1116628</v>
      </c>
      <c r="G191" s="88">
        <v>30903</v>
      </c>
      <c r="H191" s="89">
        <v>43617</v>
      </c>
    </row>
    <row r="192" spans="3:8">
      <c r="C192" s="106">
        <v>4</v>
      </c>
      <c r="D192" s="107" t="s">
        <v>383</v>
      </c>
      <c r="E192" s="88">
        <v>12</v>
      </c>
      <c r="F192" s="87">
        <v>1030375</v>
      </c>
      <c r="G192" s="88">
        <v>35851</v>
      </c>
      <c r="H192" s="89">
        <v>44378</v>
      </c>
    </row>
    <row r="193" spans="3:8">
      <c r="C193" s="106">
        <v>4</v>
      </c>
      <c r="D193" s="107" t="s">
        <v>384</v>
      </c>
      <c r="E193" s="88">
        <v>12</v>
      </c>
      <c r="F193" s="87">
        <v>795353</v>
      </c>
      <c r="G193" s="88">
        <v>36223</v>
      </c>
      <c r="H193" s="89">
        <v>45078</v>
      </c>
    </row>
    <row r="194" spans="3:8">
      <c r="C194" s="106">
        <v>4</v>
      </c>
      <c r="D194" s="107" t="s">
        <v>385</v>
      </c>
      <c r="E194" s="88">
        <v>16</v>
      </c>
      <c r="F194" s="87">
        <v>1086175</v>
      </c>
      <c r="G194" s="88">
        <v>36260</v>
      </c>
      <c r="H194" s="89">
        <v>45078</v>
      </c>
    </row>
    <row r="195" spans="3:8">
      <c r="C195" s="106">
        <v>4</v>
      </c>
      <c r="D195" s="107" t="s">
        <v>386</v>
      </c>
      <c r="E195" s="88">
        <v>22</v>
      </c>
      <c r="F195" s="87">
        <v>998769</v>
      </c>
      <c r="G195" s="88">
        <v>36271</v>
      </c>
      <c r="H195" s="89">
        <v>45078</v>
      </c>
    </row>
    <row r="196" spans="3:8">
      <c r="C196" s="106">
        <v>4</v>
      </c>
      <c r="D196" s="107" t="s">
        <v>66</v>
      </c>
      <c r="E196" s="88">
        <v>3</v>
      </c>
      <c r="F196" s="87">
        <v>540663</v>
      </c>
      <c r="G196" s="88">
        <v>36282</v>
      </c>
      <c r="H196" s="89">
        <v>42309</v>
      </c>
    </row>
    <row r="197" spans="3:8">
      <c r="C197" s="106">
        <v>4</v>
      </c>
      <c r="D197" s="107" t="s">
        <v>387</v>
      </c>
      <c r="E197" s="88">
        <v>6</v>
      </c>
      <c r="F197" s="87">
        <v>452896</v>
      </c>
      <c r="G197" s="88">
        <v>36326</v>
      </c>
      <c r="H197" s="89">
        <v>46235</v>
      </c>
    </row>
    <row r="198" spans="3:8">
      <c r="C198" s="106">
        <v>4</v>
      </c>
      <c r="D198" s="107" t="s">
        <v>388</v>
      </c>
      <c r="E198" s="88">
        <v>105</v>
      </c>
      <c r="F198" s="87">
        <v>11872090</v>
      </c>
      <c r="G198" s="88">
        <v>36886</v>
      </c>
      <c r="H198" s="89">
        <v>44805</v>
      </c>
    </row>
    <row r="199" spans="3:8">
      <c r="C199" s="106">
        <v>4</v>
      </c>
      <c r="D199" s="107" t="s">
        <v>389</v>
      </c>
      <c r="E199" s="88">
        <v>94</v>
      </c>
      <c r="F199" s="87">
        <v>16699279</v>
      </c>
      <c r="G199" s="88">
        <v>36901</v>
      </c>
      <c r="H199" s="89">
        <v>47484</v>
      </c>
    </row>
    <row r="200" spans="3:8">
      <c r="C200" s="106">
        <v>4</v>
      </c>
      <c r="D200" s="107" t="s">
        <v>390</v>
      </c>
      <c r="E200" s="88">
        <v>12</v>
      </c>
      <c r="F200" s="87">
        <v>1290785</v>
      </c>
      <c r="G200" s="88">
        <v>36923</v>
      </c>
      <c r="H200" s="89">
        <v>42675</v>
      </c>
    </row>
    <row r="201" spans="3:8">
      <c r="C201" s="106">
        <v>4</v>
      </c>
      <c r="D201" s="107" t="s">
        <v>391</v>
      </c>
      <c r="E201" s="88">
        <v>14</v>
      </c>
      <c r="F201" s="87">
        <v>1034521</v>
      </c>
      <c r="G201" s="88">
        <v>37612</v>
      </c>
      <c r="H201" s="89">
        <v>47150</v>
      </c>
    </row>
    <row r="202" spans="3:8">
      <c r="C202" s="106">
        <v>4</v>
      </c>
      <c r="D202" s="107" t="s">
        <v>392</v>
      </c>
      <c r="E202" s="88">
        <v>18</v>
      </c>
      <c r="F202" s="87">
        <v>6704486</v>
      </c>
      <c r="G202" s="88">
        <v>44166</v>
      </c>
      <c r="H202" s="89">
        <v>45962</v>
      </c>
    </row>
    <row r="203" spans="3:8">
      <c r="C203" s="106">
        <v>4</v>
      </c>
      <c r="D203" s="107" t="s">
        <v>393</v>
      </c>
      <c r="E203" s="88">
        <v>18</v>
      </c>
      <c r="F203" s="87">
        <v>1743874</v>
      </c>
      <c r="G203" s="88">
        <v>44170</v>
      </c>
      <c r="H203" s="89">
        <v>46054</v>
      </c>
    </row>
    <row r="204" spans="3:8">
      <c r="C204" s="106">
        <v>4</v>
      </c>
      <c r="D204" s="107" t="s">
        <v>394</v>
      </c>
      <c r="E204" s="88">
        <v>18</v>
      </c>
      <c r="F204" s="87">
        <v>1335984</v>
      </c>
      <c r="G204" s="88">
        <v>44181</v>
      </c>
      <c r="H204" s="89">
        <v>46054</v>
      </c>
    </row>
    <row r="205" spans="3:8">
      <c r="C205" s="106">
        <v>4</v>
      </c>
      <c r="D205" s="107" t="s">
        <v>395</v>
      </c>
      <c r="E205" s="88">
        <v>15</v>
      </c>
      <c r="F205" s="87">
        <v>1090217</v>
      </c>
      <c r="G205" s="88">
        <v>44214</v>
      </c>
      <c r="H205" s="89">
        <v>46204</v>
      </c>
    </row>
    <row r="206" spans="3:8">
      <c r="C206" s="106">
        <v>4</v>
      </c>
      <c r="D206" s="107" t="s">
        <v>396</v>
      </c>
      <c r="E206" s="88">
        <v>6</v>
      </c>
      <c r="F206" s="87">
        <v>919967</v>
      </c>
      <c r="G206" s="88">
        <v>64610</v>
      </c>
      <c r="H206" s="89">
        <v>45261</v>
      </c>
    </row>
    <row r="207" spans="3:8">
      <c r="C207" s="106">
        <v>4</v>
      </c>
      <c r="D207" s="107" t="s">
        <v>397</v>
      </c>
      <c r="E207" s="88">
        <v>18</v>
      </c>
      <c r="F207" s="87">
        <v>2304314</v>
      </c>
      <c r="G207" s="88">
        <v>64621</v>
      </c>
      <c r="H207" s="89">
        <v>45261</v>
      </c>
    </row>
    <row r="208" spans="3:8">
      <c r="C208" s="106">
        <v>4</v>
      </c>
      <c r="D208" s="107" t="s">
        <v>398</v>
      </c>
      <c r="E208" s="88">
        <v>18</v>
      </c>
      <c r="F208" s="87">
        <v>2315359</v>
      </c>
      <c r="G208" s="88">
        <v>64746</v>
      </c>
      <c r="H208" s="89">
        <v>45261</v>
      </c>
    </row>
    <row r="209" spans="3:19">
      <c r="C209" s="106">
        <v>4</v>
      </c>
      <c r="D209" s="107" t="s">
        <v>399</v>
      </c>
      <c r="E209" s="88">
        <v>16</v>
      </c>
      <c r="F209" s="87">
        <v>5135080</v>
      </c>
      <c r="G209" s="88">
        <v>65903</v>
      </c>
      <c r="H209" s="89">
        <v>44440</v>
      </c>
    </row>
    <row r="210" spans="3:19">
      <c r="C210" s="106">
        <v>4</v>
      </c>
      <c r="D210" s="107" t="s">
        <v>400</v>
      </c>
      <c r="E210" s="88">
        <v>6</v>
      </c>
      <c r="F210" s="87">
        <v>789140</v>
      </c>
      <c r="G210" s="88">
        <v>67513</v>
      </c>
      <c r="H210" s="89">
        <v>45292</v>
      </c>
    </row>
    <row r="211" spans="3:19">
      <c r="C211" s="106">
        <v>4</v>
      </c>
      <c r="D211" s="107" t="s">
        <v>66</v>
      </c>
      <c r="E211" s="88">
        <v>4</v>
      </c>
      <c r="F211" s="87">
        <v>374740</v>
      </c>
      <c r="G211" s="88">
        <v>67900</v>
      </c>
      <c r="H211" s="89">
        <v>45078</v>
      </c>
      <c r="K211" s="74"/>
      <c r="L211" s="75"/>
      <c r="M211" s="75"/>
      <c r="N211" s="76"/>
      <c r="O211" s="77"/>
      <c r="P211" s="75"/>
      <c r="Q211" s="78"/>
      <c r="R211" s="79"/>
      <c r="S211" s="80"/>
    </row>
    <row r="212" spans="3:19">
      <c r="C212" s="106">
        <v>4</v>
      </c>
      <c r="D212" s="107" t="s">
        <v>401</v>
      </c>
      <c r="E212" s="88">
        <v>8</v>
      </c>
      <c r="F212" s="87">
        <v>463633</v>
      </c>
      <c r="G212" s="88">
        <v>98965</v>
      </c>
      <c r="H212" s="89">
        <v>47119</v>
      </c>
      <c r="K212" s="74"/>
      <c r="L212" s="75"/>
      <c r="M212" s="75"/>
      <c r="N212" s="76"/>
      <c r="O212" s="77"/>
      <c r="P212" s="75"/>
      <c r="Q212" s="78"/>
      <c r="R212" s="79"/>
      <c r="S212" s="80"/>
    </row>
    <row r="213" spans="3:19">
      <c r="C213" s="106">
        <v>4</v>
      </c>
      <c r="D213" s="107" t="s">
        <v>402</v>
      </c>
      <c r="E213" s="88">
        <v>6</v>
      </c>
      <c r="F213" s="87">
        <v>583265</v>
      </c>
      <c r="G213" s="88">
        <v>30774</v>
      </c>
      <c r="H213" s="89">
        <v>45474</v>
      </c>
      <c r="K213" s="74"/>
      <c r="L213" s="75"/>
      <c r="M213" s="75"/>
      <c r="N213" s="76"/>
      <c r="O213" s="77"/>
      <c r="P213" s="75"/>
      <c r="Q213" s="78"/>
      <c r="R213" s="79"/>
      <c r="S213" s="80"/>
    </row>
    <row r="214" spans="3:19">
      <c r="C214" s="106">
        <v>4</v>
      </c>
      <c r="D214" s="85" t="s">
        <v>403</v>
      </c>
      <c r="E214" s="88">
        <v>4</v>
      </c>
      <c r="F214" s="87">
        <v>449242</v>
      </c>
      <c r="G214" s="88">
        <v>30833</v>
      </c>
      <c r="H214" s="89">
        <v>45474</v>
      </c>
      <c r="K214" s="74"/>
      <c r="L214" s="75"/>
      <c r="M214" s="75"/>
      <c r="N214" s="76"/>
      <c r="O214" s="77"/>
      <c r="P214" s="75"/>
      <c r="Q214" s="78"/>
      <c r="R214" s="79"/>
      <c r="S214" s="80"/>
    </row>
    <row r="215" spans="3:19">
      <c r="C215" s="106">
        <v>5</v>
      </c>
      <c r="D215" s="107" t="s">
        <v>66</v>
      </c>
      <c r="E215" s="88">
        <v>4</v>
      </c>
      <c r="F215" s="87">
        <v>1218200</v>
      </c>
      <c r="G215" s="88">
        <v>41333</v>
      </c>
      <c r="H215" s="89">
        <v>44896</v>
      </c>
      <c r="K215" s="74"/>
      <c r="L215" s="75"/>
      <c r="M215" s="75"/>
      <c r="N215" s="76"/>
      <c r="O215" s="77"/>
      <c r="P215" s="75"/>
      <c r="Q215" s="78"/>
      <c r="R215" s="79"/>
      <c r="S215" s="80"/>
    </row>
    <row r="216" spans="3:19">
      <c r="C216" s="106">
        <v>5</v>
      </c>
      <c r="D216" s="107" t="s">
        <v>404</v>
      </c>
      <c r="E216" s="88">
        <v>6</v>
      </c>
      <c r="F216" s="87">
        <v>901824</v>
      </c>
      <c r="G216" s="88">
        <v>3150</v>
      </c>
      <c r="H216" s="89">
        <v>46388</v>
      </c>
      <c r="K216" s="74"/>
      <c r="L216" s="75"/>
      <c r="M216" s="75"/>
      <c r="N216" s="76"/>
      <c r="O216" s="77"/>
      <c r="P216" s="75"/>
      <c r="Q216" s="78"/>
      <c r="R216" s="79"/>
      <c r="S216" s="80"/>
    </row>
    <row r="217" spans="3:19">
      <c r="C217" s="106">
        <v>5</v>
      </c>
      <c r="D217" s="107" t="s">
        <v>405</v>
      </c>
      <c r="E217" s="88">
        <v>84</v>
      </c>
      <c r="F217" s="87">
        <v>3949020</v>
      </c>
      <c r="G217" s="88">
        <v>6215</v>
      </c>
      <c r="H217" s="89">
        <v>45139</v>
      </c>
    </row>
    <row r="218" spans="3:19">
      <c r="C218" s="106">
        <v>5</v>
      </c>
      <c r="D218" s="107" t="s">
        <v>406</v>
      </c>
      <c r="E218" s="88">
        <v>9</v>
      </c>
      <c r="F218" s="87">
        <v>662929</v>
      </c>
      <c r="G218" s="88">
        <v>6311</v>
      </c>
      <c r="H218" s="89">
        <v>45839</v>
      </c>
    </row>
    <row r="219" spans="3:19">
      <c r="C219" s="106">
        <v>5</v>
      </c>
      <c r="D219" s="107" t="s">
        <v>407</v>
      </c>
      <c r="E219" s="88">
        <v>12</v>
      </c>
      <c r="F219" s="87">
        <v>950368</v>
      </c>
      <c r="G219" s="88">
        <v>6322</v>
      </c>
      <c r="H219" s="89">
        <v>45839</v>
      </c>
    </row>
    <row r="220" spans="3:19">
      <c r="C220" s="106">
        <v>5</v>
      </c>
      <c r="D220" s="107" t="s">
        <v>408</v>
      </c>
      <c r="E220" s="88">
        <v>12</v>
      </c>
      <c r="F220" s="87">
        <v>798613</v>
      </c>
      <c r="G220" s="88">
        <v>6355</v>
      </c>
      <c r="H220" s="89">
        <v>45839</v>
      </c>
    </row>
    <row r="221" spans="3:19">
      <c r="C221" s="106">
        <v>5</v>
      </c>
      <c r="D221" s="107" t="s">
        <v>409</v>
      </c>
      <c r="E221" s="88">
        <v>12</v>
      </c>
      <c r="F221" s="87">
        <v>899687</v>
      </c>
      <c r="G221" s="88">
        <v>6366</v>
      </c>
      <c r="H221" s="89">
        <v>45839</v>
      </c>
    </row>
    <row r="222" spans="3:19">
      <c r="C222" s="106">
        <v>5</v>
      </c>
      <c r="D222" s="107" t="s">
        <v>66</v>
      </c>
      <c r="E222" s="88">
        <v>4</v>
      </c>
      <c r="F222" s="87">
        <v>964186</v>
      </c>
      <c r="G222" s="88">
        <v>6381</v>
      </c>
      <c r="H222" s="89">
        <v>45839</v>
      </c>
    </row>
    <row r="223" spans="3:19">
      <c r="C223" s="106">
        <v>5</v>
      </c>
      <c r="D223" s="107" t="s">
        <v>410</v>
      </c>
      <c r="E223" s="88">
        <v>9</v>
      </c>
      <c r="F223" s="87">
        <v>1957699</v>
      </c>
      <c r="G223" s="88">
        <v>6392</v>
      </c>
      <c r="H223" s="89">
        <v>45839</v>
      </c>
    </row>
    <row r="224" spans="3:19">
      <c r="C224" s="106">
        <v>5</v>
      </c>
      <c r="D224" s="107" t="s">
        <v>411</v>
      </c>
      <c r="E224" s="88">
        <v>6</v>
      </c>
      <c r="F224" s="87">
        <v>453309</v>
      </c>
      <c r="G224" s="88">
        <v>6403</v>
      </c>
      <c r="H224" s="89">
        <v>45839</v>
      </c>
    </row>
    <row r="225" spans="3:8">
      <c r="C225" s="106">
        <v>5</v>
      </c>
      <c r="D225" s="107" t="s">
        <v>412</v>
      </c>
      <c r="E225" s="88">
        <v>14</v>
      </c>
      <c r="F225" s="87">
        <v>2526920</v>
      </c>
      <c r="G225" s="88">
        <v>45861</v>
      </c>
      <c r="H225" s="89">
        <v>46388</v>
      </c>
    </row>
    <row r="226" spans="3:8">
      <c r="C226" s="106">
        <v>5</v>
      </c>
      <c r="D226" s="107" t="s">
        <v>66</v>
      </c>
      <c r="E226" s="88">
        <v>4</v>
      </c>
      <c r="F226" s="87">
        <v>384872</v>
      </c>
      <c r="G226" s="88">
        <v>67712</v>
      </c>
      <c r="H226" s="89">
        <v>44986</v>
      </c>
    </row>
    <row r="227" spans="3:8">
      <c r="C227" s="106">
        <v>5</v>
      </c>
      <c r="D227" s="107" t="s">
        <v>413</v>
      </c>
      <c r="E227" s="88">
        <v>54</v>
      </c>
      <c r="F227" s="87">
        <v>19680487</v>
      </c>
      <c r="G227" s="88">
        <v>69101</v>
      </c>
      <c r="H227" s="89">
        <v>45231</v>
      </c>
    </row>
    <row r="228" spans="3:8">
      <c r="C228" s="106">
        <v>5</v>
      </c>
      <c r="D228" s="107" t="s">
        <v>414</v>
      </c>
      <c r="E228" s="88">
        <v>12</v>
      </c>
      <c r="F228" s="87">
        <v>1832025</v>
      </c>
      <c r="G228" s="88">
        <v>71632</v>
      </c>
      <c r="H228" s="89">
        <v>43831</v>
      </c>
    </row>
    <row r="229" spans="3:8">
      <c r="C229" s="106">
        <v>5</v>
      </c>
      <c r="D229" s="107" t="s">
        <v>415</v>
      </c>
      <c r="E229" s="88">
        <v>6</v>
      </c>
      <c r="F229" s="87">
        <v>539208</v>
      </c>
      <c r="G229" s="88">
        <v>30796</v>
      </c>
      <c r="H229" s="89">
        <v>45474</v>
      </c>
    </row>
    <row r="230" spans="3:8">
      <c r="C230" s="106">
        <v>5</v>
      </c>
      <c r="D230" s="107" t="s">
        <v>416</v>
      </c>
      <c r="E230" s="88">
        <v>5</v>
      </c>
      <c r="F230" s="87">
        <v>502836</v>
      </c>
      <c r="G230" s="88">
        <v>30811</v>
      </c>
      <c r="H230" s="89">
        <v>45474</v>
      </c>
    </row>
    <row r="231" spans="3:8">
      <c r="C231" s="106">
        <v>6</v>
      </c>
      <c r="D231" s="107" t="s">
        <v>417</v>
      </c>
      <c r="E231" s="88">
        <v>24</v>
      </c>
      <c r="F231" s="87">
        <v>2299577</v>
      </c>
      <c r="G231" s="88">
        <v>32362</v>
      </c>
      <c r="H231" s="89">
        <v>45323</v>
      </c>
    </row>
    <row r="232" spans="3:8">
      <c r="C232" s="106">
        <v>6</v>
      </c>
      <c r="D232" s="107" t="s">
        <v>418</v>
      </c>
      <c r="E232" s="88">
        <v>12</v>
      </c>
      <c r="F232" s="87">
        <v>6519551</v>
      </c>
      <c r="G232" s="88">
        <v>6333</v>
      </c>
      <c r="H232" s="89">
        <v>45839</v>
      </c>
    </row>
    <row r="233" spans="3:8">
      <c r="C233" s="106">
        <v>6</v>
      </c>
      <c r="D233" s="107" t="s">
        <v>419</v>
      </c>
      <c r="E233" s="88">
        <v>6</v>
      </c>
      <c r="F233" s="87">
        <v>620484</v>
      </c>
      <c r="G233" s="88">
        <v>6370</v>
      </c>
      <c r="H233" s="89">
        <v>45839</v>
      </c>
    </row>
    <row r="234" spans="3:8" ht="25.5">
      <c r="C234" s="106">
        <v>6</v>
      </c>
      <c r="D234" s="193" t="s">
        <v>420</v>
      </c>
      <c r="E234" s="88">
        <v>54</v>
      </c>
      <c r="F234" s="87">
        <v>4452586</v>
      </c>
      <c r="G234" s="88">
        <v>6775</v>
      </c>
      <c r="H234" s="89">
        <v>44927</v>
      </c>
    </row>
    <row r="235" spans="3:8" ht="25.5">
      <c r="C235" s="106">
        <v>6</v>
      </c>
      <c r="D235" s="193" t="s">
        <v>421</v>
      </c>
      <c r="E235" s="88">
        <v>54</v>
      </c>
      <c r="F235" s="87">
        <v>4769030</v>
      </c>
      <c r="G235" s="88">
        <v>6812</v>
      </c>
      <c r="H235" s="89">
        <v>44927</v>
      </c>
    </row>
    <row r="236" spans="3:8">
      <c r="C236" s="106">
        <v>6</v>
      </c>
      <c r="D236" s="107" t="s">
        <v>422</v>
      </c>
      <c r="E236" s="88">
        <v>24</v>
      </c>
      <c r="F236" s="87">
        <v>5924263</v>
      </c>
      <c r="G236" s="88">
        <v>6823</v>
      </c>
      <c r="H236" s="89">
        <v>44713</v>
      </c>
    </row>
    <row r="237" spans="3:8">
      <c r="C237" s="106">
        <v>6</v>
      </c>
      <c r="D237" s="107" t="s">
        <v>66</v>
      </c>
      <c r="E237" s="88">
        <v>4</v>
      </c>
      <c r="F237" s="87">
        <v>303301</v>
      </c>
      <c r="G237" s="88">
        <v>6996</v>
      </c>
      <c r="H237" s="89">
        <v>47027</v>
      </c>
    </row>
    <row r="238" spans="3:8">
      <c r="C238" s="106">
        <v>6</v>
      </c>
      <c r="D238" s="107" t="s">
        <v>423</v>
      </c>
      <c r="E238" s="88">
        <v>8</v>
      </c>
      <c r="F238" s="87">
        <v>2108937</v>
      </c>
      <c r="G238" s="88">
        <v>7103</v>
      </c>
      <c r="H238" s="89">
        <v>46478</v>
      </c>
    </row>
    <row r="239" spans="3:8">
      <c r="C239" s="106">
        <v>6</v>
      </c>
      <c r="D239" s="107" t="s">
        <v>424</v>
      </c>
      <c r="E239" s="88">
        <v>98</v>
      </c>
      <c r="F239" s="87">
        <v>6940620</v>
      </c>
      <c r="G239" s="88">
        <v>13226</v>
      </c>
      <c r="H239" s="89">
        <v>47209</v>
      </c>
    </row>
    <row r="240" spans="3:8">
      <c r="C240" s="106">
        <v>6</v>
      </c>
      <c r="D240" s="107" t="s">
        <v>425</v>
      </c>
      <c r="E240" s="88">
        <v>23</v>
      </c>
      <c r="F240" s="87">
        <v>1525443</v>
      </c>
      <c r="G240" s="88">
        <v>13705</v>
      </c>
      <c r="H240" s="89">
        <v>45047</v>
      </c>
    </row>
    <row r="241" spans="3:8">
      <c r="C241" s="106">
        <v>6</v>
      </c>
      <c r="D241" s="107" t="s">
        <v>426</v>
      </c>
      <c r="E241" s="88">
        <v>9</v>
      </c>
      <c r="F241" s="87">
        <v>528860</v>
      </c>
      <c r="G241" s="88">
        <v>22175</v>
      </c>
      <c r="H241" s="89">
        <v>42339</v>
      </c>
    </row>
    <row r="242" spans="3:8">
      <c r="C242" s="106">
        <v>6</v>
      </c>
      <c r="D242" s="107" t="s">
        <v>427</v>
      </c>
      <c r="E242" s="88">
        <v>36</v>
      </c>
      <c r="F242" s="87">
        <v>903380</v>
      </c>
      <c r="G242" s="88">
        <v>27451</v>
      </c>
      <c r="H242" s="89">
        <v>46753</v>
      </c>
    </row>
    <row r="243" spans="3:8">
      <c r="C243" s="106">
        <v>6</v>
      </c>
      <c r="D243" s="107" t="s">
        <v>428</v>
      </c>
      <c r="E243" s="88">
        <v>14</v>
      </c>
      <c r="F243" s="87">
        <v>1582307</v>
      </c>
      <c r="G243" s="88">
        <v>35652</v>
      </c>
      <c r="H243" s="89">
        <v>47239</v>
      </c>
    </row>
    <row r="244" spans="3:8">
      <c r="C244" s="106">
        <v>6</v>
      </c>
      <c r="D244" s="107" t="s">
        <v>66</v>
      </c>
      <c r="E244" s="88">
        <v>3</v>
      </c>
      <c r="F244" s="87">
        <v>308720</v>
      </c>
      <c r="G244" s="88">
        <v>35991</v>
      </c>
      <c r="H244" s="89">
        <v>42309</v>
      </c>
    </row>
    <row r="245" spans="3:8">
      <c r="C245" s="106">
        <v>6</v>
      </c>
      <c r="D245" s="107" t="s">
        <v>429</v>
      </c>
      <c r="E245" s="88">
        <v>27</v>
      </c>
      <c r="F245" s="87">
        <v>1698591</v>
      </c>
      <c r="G245" s="88">
        <v>36083</v>
      </c>
      <c r="H245" s="89">
        <v>42309</v>
      </c>
    </row>
    <row r="246" spans="3:8">
      <c r="C246" s="106">
        <v>6</v>
      </c>
      <c r="D246" s="107" t="s">
        <v>430</v>
      </c>
      <c r="E246" s="88">
        <v>6</v>
      </c>
      <c r="F246" s="87">
        <v>270174</v>
      </c>
      <c r="G246" s="88">
        <v>36304</v>
      </c>
      <c r="H246" s="89">
        <v>42309</v>
      </c>
    </row>
    <row r="247" spans="3:8">
      <c r="C247" s="106">
        <v>6</v>
      </c>
      <c r="D247" s="107" t="s">
        <v>431</v>
      </c>
      <c r="E247" s="88">
        <v>5</v>
      </c>
      <c r="F247" s="87">
        <v>393547</v>
      </c>
      <c r="G247" s="88">
        <v>45776</v>
      </c>
      <c r="H247" s="89">
        <v>46388</v>
      </c>
    </row>
    <row r="248" spans="3:8">
      <c r="C248" s="106">
        <v>6</v>
      </c>
      <c r="D248" s="107" t="s">
        <v>432</v>
      </c>
      <c r="E248" s="88">
        <v>9</v>
      </c>
      <c r="F248" s="87">
        <v>720338</v>
      </c>
      <c r="G248" s="88">
        <v>68084</v>
      </c>
      <c r="H248" s="89">
        <v>45748</v>
      </c>
    </row>
    <row r="249" spans="3:8">
      <c r="C249" s="106">
        <v>6</v>
      </c>
      <c r="D249" s="107" t="s">
        <v>433</v>
      </c>
      <c r="E249" s="88">
        <v>24</v>
      </c>
      <c r="F249" s="87">
        <v>4738817</v>
      </c>
      <c r="G249" s="88">
        <v>71584</v>
      </c>
      <c r="H249" s="89">
        <v>43831</v>
      </c>
    </row>
    <row r="250" spans="3:8">
      <c r="C250" s="106">
        <v>6</v>
      </c>
      <c r="D250" s="107" t="s">
        <v>434</v>
      </c>
      <c r="E250" s="88">
        <v>6</v>
      </c>
      <c r="F250" s="87">
        <v>1177303</v>
      </c>
      <c r="G250" s="88">
        <v>71680</v>
      </c>
      <c r="H250" s="89">
        <v>43831</v>
      </c>
    </row>
    <row r="251" spans="3:8">
      <c r="C251" s="106">
        <v>6</v>
      </c>
      <c r="D251" s="107" t="s">
        <v>435</v>
      </c>
      <c r="E251" s="88">
        <v>8</v>
      </c>
      <c r="F251" s="87">
        <v>1760891</v>
      </c>
      <c r="G251" s="88">
        <v>71805</v>
      </c>
      <c r="H251" s="89">
        <v>43831</v>
      </c>
    </row>
    <row r="252" spans="3:8">
      <c r="C252" s="106">
        <v>6</v>
      </c>
      <c r="D252" s="107" t="s">
        <v>436</v>
      </c>
      <c r="E252" s="88">
        <v>6</v>
      </c>
      <c r="F252" s="87">
        <v>411039</v>
      </c>
      <c r="G252" s="88">
        <v>98836</v>
      </c>
      <c r="H252" s="89">
        <v>47300</v>
      </c>
    </row>
    <row r="253" spans="3:8">
      <c r="C253" s="106">
        <v>6</v>
      </c>
      <c r="D253" s="107" t="s">
        <v>437</v>
      </c>
      <c r="E253" s="88">
        <v>14</v>
      </c>
      <c r="F253" s="87">
        <v>8553796</v>
      </c>
      <c r="G253" s="88">
        <v>98943</v>
      </c>
      <c r="H253" s="89">
        <v>47239</v>
      </c>
    </row>
    <row r="254" spans="3:8">
      <c r="C254" s="106">
        <v>6</v>
      </c>
      <c r="D254" s="107" t="s">
        <v>438</v>
      </c>
      <c r="E254" s="88">
        <v>14</v>
      </c>
      <c r="F254" s="87">
        <v>1490600</v>
      </c>
      <c r="G254" s="88">
        <v>98954</v>
      </c>
      <c r="H254" s="89">
        <v>47239</v>
      </c>
    </row>
    <row r="255" spans="3:8">
      <c r="C255" s="106">
        <v>6</v>
      </c>
      <c r="D255" s="107" t="s">
        <v>439</v>
      </c>
      <c r="E255" s="88">
        <v>14</v>
      </c>
      <c r="F255" s="87">
        <v>1326585</v>
      </c>
      <c r="G255" s="88">
        <v>99982</v>
      </c>
      <c r="H255" s="89">
        <v>47239</v>
      </c>
    </row>
    <row r="256" spans="3:8">
      <c r="C256" s="7"/>
      <c r="E256" s="82"/>
      <c r="F256" s="8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7C66E-8212-4348-B403-E487D0094B2B}">
  <dimension ref="A1:P66"/>
  <sheetViews>
    <sheetView tabSelected="1" workbookViewId="0">
      <selection activeCell="J11" sqref="J11"/>
    </sheetView>
  </sheetViews>
  <sheetFormatPr baseColWidth="10" defaultRowHeight="15"/>
  <cols>
    <col min="1" max="1" width="27.140625" customWidth="1"/>
    <col min="2" max="2" width="14.7109375" style="7" customWidth="1"/>
    <col min="3" max="3" width="11.42578125" style="42"/>
    <col min="4" max="4" width="11.42578125" style="7"/>
    <col min="5" max="5" width="11.42578125" style="42"/>
    <col min="6" max="6" width="15.140625" style="324" customWidth="1"/>
    <col min="7" max="7" width="11.42578125" style="42"/>
    <col min="9" max="9" width="16.7109375" customWidth="1"/>
    <col min="10" max="10" width="46.28515625" customWidth="1"/>
    <col min="12" max="12" width="14.7109375" customWidth="1"/>
    <col min="14" max="14" width="14.28515625" customWidth="1"/>
  </cols>
  <sheetData>
    <row r="1" spans="1:11" ht="45.75" customHeight="1" thickTop="1" thickBot="1">
      <c r="A1" s="521" t="s">
        <v>603</v>
      </c>
      <c r="B1" s="41"/>
    </row>
    <row r="2" spans="1:11" ht="16.5" thickTop="1" thickBot="1">
      <c r="A2" s="43"/>
      <c r="B2" s="41"/>
    </row>
    <row r="3" spans="1:11" ht="45.75" customHeight="1" thickBot="1">
      <c r="A3" s="522" t="s">
        <v>604</v>
      </c>
      <c r="B3" s="523"/>
    </row>
    <row r="4" spans="1:11" ht="15.75" thickBot="1"/>
    <row r="5" spans="1:11" ht="45.75" customHeight="1" thickBot="1">
      <c r="A5" s="524" t="s">
        <v>18</v>
      </c>
      <c r="B5" s="525" t="s">
        <v>19</v>
      </c>
      <c r="C5" s="526" t="s">
        <v>1</v>
      </c>
      <c r="D5" s="525" t="s">
        <v>20</v>
      </c>
      <c r="E5" s="526" t="s">
        <v>1</v>
      </c>
      <c r="F5" s="527" t="s">
        <v>21</v>
      </c>
      <c r="G5" s="528" t="s">
        <v>1</v>
      </c>
    </row>
    <row r="6" spans="1:11" ht="15.75" thickTop="1">
      <c r="A6" s="49">
        <v>1</v>
      </c>
      <c r="B6" s="50">
        <f>B19</f>
        <v>9</v>
      </c>
      <c r="C6" s="51">
        <f>B6/B$11</f>
        <v>0.34615384615384615</v>
      </c>
      <c r="D6" s="237">
        <f>D19</f>
        <v>15</v>
      </c>
      <c r="E6" s="51">
        <f>D6/D$11</f>
        <v>0.22727272727272727</v>
      </c>
      <c r="F6" s="203">
        <f>F19</f>
        <v>23847268</v>
      </c>
      <c r="G6" s="51">
        <f>F6/F$11</f>
        <v>0.62777011936264315</v>
      </c>
    </row>
    <row r="7" spans="1:11">
      <c r="A7" s="49">
        <v>2</v>
      </c>
      <c r="B7" s="49">
        <f>SUM(B20,B36)</f>
        <v>16</v>
      </c>
      <c r="C7" s="53">
        <f t="shared" ref="C7:C10" si="0">B7/B$11</f>
        <v>0.61538461538461542</v>
      </c>
      <c r="D7" s="116">
        <f>SUM(D20,D36)</f>
        <v>49</v>
      </c>
      <c r="E7" s="53">
        <f t="shared" ref="E7:E10" si="1">D7/D$11</f>
        <v>0.74242424242424243</v>
      </c>
      <c r="F7" s="205">
        <f>SUM(F20,F36)</f>
        <v>13441309</v>
      </c>
      <c r="G7" s="53">
        <f t="shared" ref="G7:G10" si="2">F7/F$11</f>
        <v>0.35383726787153019</v>
      </c>
    </row>
    <row r="8" spans="1:11">
      <c r="A8" s="49">
        <v>3</v>
      </c>
      <c r="B8" s="49">
        <v>0</v>
      </c>
      <c r="C8" s="53">
        <f t="shared" si="0"/>
        <v>0</v>
      </c>
      <c r="D8" s="49">
        <v>0</v>
      </c>
      <c r="E8" s="53">
        <f t="shared" si="1"/>
        <v>0</v>
      </c>
      <c r="F8" s="205">
        <v>0</v>
      </c>
      <c r="G8" s="53">
        <f t="shared" si="2"/>
        <v>0</v>
      </c>
    </row>
    <row r="9" spans="1:11">
      <c r="A9" s="49">
        <v>4</v>
      </c>
      <c r="B9" s="49">
        <f>B38</f>
        <v>1</v>
      </c>
      <c r="C9" s="53">
        <f t="shared" si="0"/>
        <v>3.8461538461538464E-2</v>
      </c>
      <c r="D9" s="116">
        <f>D38</f>
        <v>2</v>
      </c>
      <c r="E9" s="53">
        <f t="shared" si="1"/>
        <v>3.0303030303030304E-2</v>
      </c>
      <c r="F9" s="205">
        <f>F38</f>
        <v>698685</v>
      </c>
      <c r="G9" s="53">
        <f t="shared" si="2"/>
        <v>1.8392612765826606E-2</v>
      </c>
    </row>
    <row r="10" spans="1:11">
      <c r="A10" s="49" t="s">
        <v>5</v>
      </c>
      <c r="B10" s="49">
        <v>0</v>
      </c>
      <c r="C10" s="53">
        <f t="shared" si="0"/>
        <v>0</v>
      </c>
      <c r="D10" s="49">
        <v>0</v>
      </c>
      <c r="E10" s="53">
        <f t="shared" si="1"/>
        <v>0</v>
      </c>
      <c r="F10" s="205">
        <v>0</v>
      </c>
      <c r="G10" s="53">
        <f t="shared" si="2"/>
        <v>0</v>
      </c>
    </row>
    <row r="11" spans="1:11">
      <c r="A11" s="529" t="s">
        <v>8</v>
      </c>
      <c r="B11" s="529">
        <f>SUM(B6:B10)</f>
        <v>26</v>
      </c>
      <c r="C11" s="530">
        <f>SUM(C6:C10)</f>
        <v>1</v>
      </c>
      <c r="D11" s="531">
        <f>SUM(D6:D10)</f>
        <v>66</v>
      </c>
      <c r="E11" s="530">
        <f>SUM(E6:E10)</f>
        <v>1</v>
      </c>
      <c r="F11" s="532">
        <f>SUM(F6:F10)</f>
        <v>37987262</v>
      </c>
      <c r="G11" s="530">
        <f>SUM(G6:G10)</f>
        <v>0.99999999999999989</v>
      </c>
    </row>
    <row r="13" spans="1:11" ht="15.75" thickBot="1"/>
    <row r="14" spans="1:11" ht="45.75" customHeight="1" thickBot="1">
      <c r="A14" s="533" t="s">
        <v>605</v>
      </c>
      <c r="I14" s="7"/>
      <c r="K14" s="7"/>
    </row>
    <row r="15" spans="1:11" ht="16.5" thickTop="1" thickBot="1">
      <c r="A15" s="61"/>
      <c r="I15" s="7"/>
      <c r="K15" s="7"/>
    </row>
    <row r="16" spans="1:11" ht="45.75" customHeight="1" thickTop="1" thickBot="1">
      <c r="A16" s="534" t="s">
        <v>23</v>
      </c>
      <c r="I16" s="535" t="s">
        <v>24</v>
      </c>
      <c r="K16" s="7"/>
    </row>
    <row r="17" spans="1:14" ht="16.5" thickTop="1" thickBot="1">
      <c r="I17" s="7"/>
      <c r="K17" s="7"/>
    </row>
    <row r="18" spans="1:14" ht="45.75" customHeight="1" thickBot="1">
      <c r="A18" s="536" t="s">
        <v>18</v>
      </c>
      <c r="B18" s="525" t="s">
        <v>19</v>
      </c>
      <c r="C18" s="526" t="s">
        <v>1</v>
      </c>
      <c r="D18" s="525" t="s">
        <v>20</v>
      </c>
      <c r="E18" s="526" t="s">
        <v>1</v>
      </c>
      <c r="F18" s="527" t="s">
        <v>21</v>
      </c>
      <c r="G18" s="528" t="s">
        <v>1</v>
      </c>
      <c r="I18" s="537" t="s">
        <v>18</v>
      </c>
      <c r="J18" s="538" t="s">
        <v>25</v>
      </c>
      <c r="K18" s="539" t="s">
        <v>20</v>
      </c>
      <c r="L18" s="538" t="s">
        <v>21</v>
      </c>
      <c r="M18" s="538" t="s">
        <v>26</v>
      </c>
      <c r="N18" s="540" t="s">
        <v>27</v>
      </c>
    </row>
    <row r="19" spans="1:14" ht="15.75" thickTop="1">
      <c r="A19" s="50">
        <v>1</v>
      </c>
      <c r="B19" s="50">
        <v>9</v>
      </c>
      <c r="C19" s="51">
        <f>B19/B$24</f>
        <v>0.9</v>
      </c>
      <c r="D19" s="237">
        <f>SUM(K19:K27)</f>
        <v>15</v>
      </c>
      <c r="E19" s="51">
        <f>D19/D$24</f>
        <v>0.9375</v>
      </c>
      <c r="F19" s="203">
        <f>SUM(L19:L27)</f>
        <v>23847268</v>
      </c>
      <c r="G19" s="51">
        <f>F19/F$24</f>
        <v>0.92705027827717457</v>
      </c>
      <c r="I19" s="69">
        <v>1</v>
      </c>
      <c r="J19" s="108" t="s">
        <v>606</v>
      </c>
      <c r="K19" s="71">
        <v>2</v>
      </c>
      <c r="L19" s="87">
        <v>2836493</v>
      </c>
      <c r="M19" s="71">
        <v>56092</v>
      </c>
      <c r="N19" s="291" t="s">
        <v>607</v>
      </c>
    </row>
    <row r="20" spans="1:14">
      <c r="A20" s="49">
        <v>2</v>
      </c>
      <c r="B20" s="49">
        <v>1</v>
      </c>
      <c r="C20" s="53">
        <f t="shared" ref="C20:C23" si="3">B20/B$24</f>
        <v>0.1</v>
      </c>
      <c r="D20" s="116">
        <f>K28</f>
        <v>1</v>
      </c>
      <c r="E20" s="53">
        <f t="shared" ref="E20:E23" si="4">D20/D$24</f>
        <v>6.25E-2</v>
      </c>
      <c r="F20" s="205">
        <f>L28</f>
        <v>1876545</v>
      </c>
      <c r="G20" s="53">
        <f t="shared" ref="G20:G23" si="5">F20/F$24</f>
        <v>7.2949721722825461E-2</v>
      </c>
      <c r="I20" s="69">
        <v>1</v>
      </c>
      <c r="J20" s="108" t="s">
        <v>606</v>
      </c>
      <c r="K20" s="71">
        <v>1</v>
      </c>
      <c r="L20" s="87">
        <v>1586537</v>
      </c>
      <c r="M20" s="71">
        <v>85772</v>
      </c>
      <c r="N20" s="115">
        <v>43862</v>
      </c>
    </row>
    <row r="21" spans="1:14">
      <c r="A21" s="49">
        <v>3</v>
      </c>
      <c r="B21" s="49">
        <v>0</v>
      </c>
      <c r="C21" s="53">
        <f t="shared" si="3"/>
        <v>0</v>
      </c>
      <c r="D21" s="49">
        <v>0</v>
      </c>
      <c r="E21" s="53">
        <f t="shared" si="4"/>
        <v>0</v>
      </c>
      <c r="F21" s="205">
        <v>0</v>
      </c>
      <c r="G21" s="53">
        <f t="shared" si="5"/>
        <v>0</v>
      </c>
      <c r="I21" s="69">
        <v>1</v>
      </c>
      <c r="J21" s="108" t="s">
        <v>608</v>
      </c>
      <c r="K21" s="71">
        <v>2</v>
      </c>
      <c r="L21" s="87">
        <v>3718868</v>
      </c>
      <c r="M21" s="71">
        <v>51435</v>
      </c>
      <c r="N21" s="291" t="s">
        <v>607</v>
      </c>
    </row>
    <row r="22" spans="1:14">
      <c r="A22" s="49">
        <v>4</v>
      </c>
      <c r="B22" s="49">
        <v>0</v>
      </c>
      <c r="C22" s="53">
        <f t="shared" si="3"/>
        <v>0</v>
      </c>
      <c r="D22" s="49">
        <v>0</v>
      </c>
      <c r="E22" s="53">
        <f t="shared" si="4"/>
        <v>0</v>
      </c>
      <c r="F22" s="205">
        <v>0</v>
      </c>
      <c r="G22" s="53">
        <f t="shared" si="5"/>
        <v>0</v>
      </c>
      <c r="I22" s="69">
        <v>1</v>
      </c>
      <c r="J22" s="108" t="s">
        <v>608</v>
      </c>
      <c r="K22" s="71">
        <v>2</v>
      </c>
      <c r="L22" s="87">
        <v>2836493</v>
      </c>
      <c r="M22" s="71">
        <v>64304</v>
      </c>
      <c r="N22" s="291" t="s">
        <v>607</v>
      </c>
    </row>
    <row r="23" spans="1:14">
      <c r="A23" s="49" t="s">
        <v>5</v>
      </c>
      <c r="B23" s="49">
        <v>0</v>
      </c>
      <c r="C23" s="53">
        <f t="shared" si="3"/>
        <v>0</v>
      </c>
      <c r="D23" s="49">
        <v>0</v>
      </c>
      <c r="E23" s="53">
        <f t="shared" si="4"/>
        <v>0</v>
      </c>
      <c r="F23" s="205">
        <v>0</v>
      </c>
      <c r="G23" s="53">
        <f t="shared" si="5"/>
        <v>0</v>
      </c>
      <c r="I23" s="69">
        <v>1</v>
      </c>
      <c r="J23" s="108" t="s">
        <v>609</v>
      </c>
      <c r="K23" s="71">
        <v>2</v>
      </c>
      <c r="L23" s="87">
        <v>2836493</v>
      </c>
      <c r="M23" s="71">
        <v>66824</v>
      </c>
      <c r="N23" s="291" t="s">
        <v>607</v>
      </c>
    </row>
    <row r="24" spans="1:14">
      <c r="A24" s="529" t="s">
        <v>8</v>
      </c>
      <c r="B24" s="529">
        <f>SUM(B19:B23)</f>
        <v>10</v>
      </c>
      <c r="C24" s="530">
        <f>SUM(C19:C23)</f>
        <v>1</v>
      </c>
      <c r="D24" s="531">
        <f>SUM(D19:D23)</f>
        <v>16</v>
      </c>
      <c r="E24" s="530">
        <f>SUM(E19:E23)</f>
        <v>1</v>
      </c>
      <c r="F24" s="532">
        <f>SUM(F19:F23)</f>
        <v>25723813</v>
      </c>
      <c r="G24" s="530">
        <f>SUM(G19:G23)</f>
        <v>1</v>
      </c>
      <c r="I24" s="69">
        <v>1</v>
      </c>
      <c r="J24" s="108" t="s">
        <v>609</v>
      </c>
      <c r="K24" s="71">
        <v>1</v>
      </c>
      <c r="L24" s="87">
        <v>1619629</v>
      </c>
      <c r="M24" s="71">
        <v>85131</v>
      </c>
      <c r="N24" s="115">
        <v>43191</v>
      </c>
    </row>
    <row r="25" spans="1:14">
      <c r="I25" s="69">
        <v>1</v>
      </c>
      <c r="J25" s="108" t="s">
        <v>610</v>
      </c>
      <c r="K25" s="71">
        <v>2</v>
      </c>
      <c r="L25" s="87">
        <v>2836493</v>
      </c>
      <c r="M25" s="71">
        <v>51601</v>
      </c>
      <c r="N25" s="291" t="s">
        <v>607</v>
      </c>
    </row>
    <row r="26" spans="1:14">
      <c r="I26" s="69">
        <v>1</v>
      </c>
      <c r="J26" s="108" t="s">
        <v>610</v>
      </c>
      <c r="K26" s="71">
        <v>1</v>
      </c>
      <c r="L26" s="87">
        <v>1615560</v>
      </c>
      <c r="M26" s="71">
        <v>87264</v>
      </c>
      <c r="N26" s="115">
        <v>43586</v>
      </c>
    </row>
    <row r="27" spans="1:14">
      <c r="I27" s="69">
        <v>1</v>
      </c>
      <c r="J27" s="108" t="s">
        <v>611</v>
      </c>
      <c r="K27" s="71">
        <v>2</v>
      </c>
      <c r="L27" s="87">
        <v>3960702</v>
      </c>
      <c r="M27" s="71">
        <v>94264</v>
      </c>
      <c r="N27" s="115">
        <v>43252</v>
      </c>
    </row>
    <row r="28" spans="1:14">
      <c r="I28" s="69">
        <v>2</v>
      </c>
      <c r="J28" s="108" t="s">
        <v>612</v>
      </c>
      <c r="K28" s="71">
        <v>1</v>
      </c>
      <c r="L28" s="87">
        <v>1876545</v>
      </c>
      <c r="M28" s="71">
        <v>89110</v>
      </c>
      <c r="N28" s="115">
        <v>43497</v>
      </c>
    </row>
    <row r="29" spans="1:14" ht="15.75" thickBot="1"/>
    <row r="30" spans="1:14" ht="45.75" customHeight="1" thickBot="1">
      <c r="A30" s="533" t="s">
        <v>613</v>
      </c>
      <c r="I30" s="7"/>
      <c r="K30" s="7"/>
    </row>
    <row r="31" spans="1:14" ht="16.5" thickTop="1" thickBot="1">
      <c r="A31" s="61"/>
      <c r="I31" s="7"/>
      <c r="K31" s="7"/>
    </row>
    <row r="32" spans="1:14" ht="45.75" customHeight="1" thickTop="1" thickBot="1">
      <c r="A32" s="534" t="s">
        <v>23</v>
      </c>
      <c r="I32" s="535" t="s">
        <v>24</v>
      </c>
      <c r="K32" s="7"/>
    </row>
    <row r="33" spans="1:16" ht="16.5" thickTop="1" thickBot="1">
      <c r="I33" s="7"/>
      <c r="K33" s="7"/>
    </row>
    <row r="34" spans="1:16" ht="45.75" customHeight="1" thickBot="1">
      <c r="A34" s="536" t="s">
        <v>18</v>
      </c>
      <c r="B34" s="525" t="s">
        <v>19</v>
      </c>
      <c r="C34" s="526" t="s">
        <v>1</v>
      </c>
      <c r="D34" s="525" t="s">
        <v>20</v>
      </c>
      <c r="E34" s="526" t="s">
        <v>1</v>
      </c>
      <c r="F34" s="527" t="s">
        <v>21</v>
      </c>
      <c r="G34" s="528" t="s">
        <v>1</v>
      </c>
      <c r="I34" s="537" t="s">
        <v>18</v>
      </c>
      <c r="J34" s="538" t="s">
        <v>25</v>
      </c>
      <c r="K34" s="539" t="s">
        <v>20</v>
      </c>
      <c r="L34" s="538" t="s">
        <v>21</v>
      </c>
      <c r="M34" s="538" t="s">
        <v>26</v>
      </c>
      <c r="N34" s="540" t="s">
        <v>27</v>
      </c>
    </row>
    <row r="35" spans="1:16" ht="15.75" thickTop="1">
      <c r="A35" s="50">
        <v>1</v>
      </c>
      <c r="B35" s="50">
        <v>0</v>
      </c>
      <c r="C35" s="51">
        <v>0</v>
      </c>
      <c r="D35" s="50">
        <v>0</v>
      </c>
      <c r="E35" s="51">
        <v>0</v>
      </c>
      <c r="F35" s="203">
        <v>0</v>
      </c>
      <c r="G35" s="51">
        <v>0</v>
      </c>
      <c r="I35" s="541">
        <v>2</v>
      </c>
      <c r="J35" s="542" t="s">
        <v>614</v>
      </c>
      <c r="K35" s="543">
        <v>2</v>
      </c>
      <c r="L35" s="544">
        <v>680883</v>
      </c>
      <c r="M35" s="543">
        <v>41064</v>
      </c>
      <c r="N35" s="545">
        <v>45292</v>
      </c>
    </row>
    <row r="36" spans="1:16">
      <c r="A36" s="49">
        <v>2</v>
      </c>
      <c r="B36" s="49">
        <v>15</v>
      </c>
      <c r="C36" s="53">
        <f>B36/B$40</f>
        <v>0.9375</v>
      </c>
      <c r="D36" s="116">
        <f>SUM(K35:K49)</f>
        <v>48</v>
      </c>
      <c r="E36" s="53">
        <f>D36/D$40</f>
        <v>0.96</v>
      </c>
      <c r="F36" s="345">
        <f>SUM(L35:L49)</f>
        <v>11564764</v>
      </c>
      <c r="G36" s="53">
        <f>F36/F$40</f>
        <v>0.94302703913067198</v>
      </c>
      <c r="I36" s="69">
        <v>2</v>
      </c>
      <c r="J36" s="542" t="s">
        <v>614</v>
      </c>
      <c r="K36" s="71">
        <v>4</v>
      </c>
      <c r="L36" s="87">
        <v>1035359</v>
      </c>
      <c r="M36" s="71">
        <v>41462</v>
      </c>
      <c r="N36" s="115">
        <v>45292</v>
      </c>
    </row>
    <row r="37" spans="1:16">
      <c r="A37" s="49">
        <v>3</v>
      </c>
      <c r="B37" s="49">
        <v>0</v>
      </c>
      <c r="C37" s="53">
        <f t="shared" ref="C37:C39" si="6">B37/B$40</f>
        <v>0</v>
      </c>
      <c r="D37" s="49">
        <v>0</v>
      </c>
      <c r="E37" s="53">
        <f t="shared" ref="E37:E39" si="7">D37/D$40</f>
        <v>0</v>
      </c>
      <c r="F37" s="205">
        <v>0</v>
      </c>
      <c r="G37" s="53">
        <f t="shared" ref="G37:G39" si="8">F37/F$40</f>
        <v>0</v>
      </c>
      <c r="I37" s="69">
        <v>2</v>
      </c>
      <c r="J37" s="542" t="s">
        <v>614</v>
      </c>
      <c r="K37" s="71">
        <v>4</v>
      </c>
      <c r="L37" s="87">
        <v>1139335</v>
      </c>
      <c r="M37" s="71">
        <v>41473</v>
      </c>
      <c r="N37" s="115">
        <v>45292</v>
      </c>
    </row>
    <row r="38" spans="1:16">
      <c r="A38" s="49">
        <v>4</v>
      </c>
      <c r="B38" s="49">
        <v>1</v>
      </c>
      <c r="C38" s="53">
        <f t="shared" si="6"/>
        <v>6.25E-2</v>
      </c>
      <c r="D38" s="116">
        <f>K50</f>
        <v>2</v>
      </c>
      <c r="E38" s="53">
        <f t="shared" si="7"/>
        <v>0.04</v>
      </c>
      <c r="F38" s="205">
        <f>L50</f>
        <v>698685</v>
      </c>
      <c r="G38" s="53">
        <f t="shared" si="8"/>
        <v>5.6972960869328036E-2</v>
      </c>
      <c r="I38" s="69">
        <v>2</v>
      </c>
      <c r="J38" s="542" t="s">
        <v>614</v>
      </c>
      <c r="K38" s="71">
        <v>2</v>
      </c>
      <c r="L38" s="87">
        <v>671285</v>
      </c>
      <c r="M38" s="71">
        <v>41484</v>
      </c>
      <c r="N38" s="115">
        <v>45292</v>
      </c>
    </row>
    <row r="39" spans="1:16">
      <c r="A39" s="49" t="s">
        <v>5</v>
      </c>
      <c r="B39" s="49">
        <v>0</v>
      </c>
      <c r="C39" s="53">
        <f t="shared" si="6"/>
        <v>0</v>
      </c>
      <c r="D39" s="49">
        <v>0</v>
      </c>
      <c r="E39" s="53">
        <f t="shared" si="7"/>
        <v>0</v>
      </c>
      <c r="F39" s="205">
        <v>0</v>
      </c>
      <c r="G39" s="53">
        <f t="shared" si="8"/>
        <v>0</v>
      </c>
      <c r="I39" s="69">
        <v>2</v>
      </c>
      <c r="J39" s="542" t="s">
        <v>614</v>
      </c>
      <c r="K39" s="71">
        <v>2</v>
      </c>
      <c r="L39" s="87">
        <v>659995</v>
      </c>
      <c r="M39" s="71">
        <v>41495</v>
      </c>
      <c r="N39" s="115">
        <v>45292</v>
      </c>
    </row>
    <row r="40" spans="1:16">
      <c r="A40" s="546" t="s">
        <v>8</v>
      </c>
      <c r="B40" s="546">
        <f>SUM(B35:B39)</f>
        <v>16</v>
      </c>
      <c r="C40" s="547">
        <f>SUM(C35:C39)</f>
        <v>1</v>
      </c>
      <c r="D40" s="546">
        <f>SUM(D35:D39)</f>
        <v>50</v>
      </c>
      <c r="E40" s="547">
        <f>SUM(E35:E39)</f>
        <v>1</v>
      </c>
      <c r="F40" s="548">
        <f>SUM(F35:F39)</f>
        <v>12263449</v>
      </c>
      <c r="G40" s="547">
        <f>SUM(G35:G39)</f>
        <v>1</v>
      </c>
      <c r="I40" s="69">
        <v>2</v>
      </c>
      <c r="J40" s="542" t="s">
        <v>614</v>
      </c>
      <c r="K40" s="71">
        <v>2</v>
      </c>
      <c r="L40" s="87">
        <v>660782</v>
      </c>
      <c r="M40" s="71">
        <v>41506</v>
      </c>
      <c r="N40" s="115">
        <v>45292</v>
      </c>
    </row>
    <row r="41" spans="1:16">
      <c r="I41" s="69">
        <v>2</v>
      </c>
      <c r="J41" s="542" t="s">
        <v>614</v>
      </c>
      <c r="K41" s="71">
        <v>2</v>
      </c>
      <c r="L41" s="87">
        <v>670371</v>
      </c>
      <c r="M41" s="71">
        <v>41510</v>
      </c>
      <c r="N41" s="115">
        <v>45292</v>
      </c>
    </row>
    <row r="42" spans="1:16">
      <c r="I42" s="69">
        <v>2</v>
      </c>
      <c r="J42" s="542" t="s">
        <v>614</v>
      </c>
      <c r="K42" s="71">
        <v>2</v>
      </c>
      <c r="L42" s="87">
        <v>680855</v>
      </c>
      <c r="M42" s="71">
        <v>41521</v>
      </c>
      <c r="N42" s="115">
        <v>45292</v>
      </c>
      <c r="P42" s="79"/>
    </row>
    <row r="43" spans="1:16">
      <c r="I43" s="69">
        <v>2</v>
      </c>
      <c r="J43" s="542" t="s">
        <v>614</v>
      </c>
      <c r="K43" s="71">
        <v>4</v>
      </c>
      <c r="L43" s="87">
        <v>1029305</v>
      </c>
      <c r="M43" s="71">
        <v>41532</v>
      </c>
      <c r="N43" s="115">
        <v>45292</v>
      </c>
      <c r="P43" s="79"/>
    </row>
    <row r="44" spans="1:16">
      <c r="I44" s="69">
        <v>2</v>
      </c>
      <c r="J44" s="542" t="s">
        <v>614</v>
      </c>
      <c r="K44" s="71">
        <v>2</v>
      </c>
      <c r="L44" s="87">
        <v>637943</v>
      </c>
      <c r="M44" s="71">
        <v>41543</v>
      </c>
      <c r="N44" s="115">
        <v>45292</v>
      </c>
      <c r="P44" s="79"/>
    </row>
    <row r="45" spans="1:16">
      <c r="I45" s="69">
        <v>2</v>
      </c>
      <c r="J45" s="542" t="s">
        <v>614</v>
      </c>
      <c r="K45" s="71">
        <v>2</v>
      </c>
      <c r="L45" s="87">
        <v>621210</v>
      </c>
      <c r="M45" s="71">
        <v>41554</v>
      </c>
      <c r="N45" s="115">
        <v>45292</v>
      </c>
      <c r="P45" s="79"/>
    </row>
    <row r="46" spans="1:16">
      <c r="I46" s="69">
        <v>2</v>
      </c>
      <c r="J46" s="70" t="s">
        <v>615</v>
      </c>
      <c r="K46" s="71">
        <v>6</v>
      </c>
      <c r="L46" s="87">
        <v>523554</v>
      </c>
      <c r="M46" s="71">
        <v>42125</v>
      </c>
      <c r="N46" s="115">
        <v>45292</v>
      </c>
      <c r="P46" s="79"/>
    </row>
    <row r="47" spans="1:16">
      <c r="I47" s="69">
        <v>2</v>
      </c>
      <c r="J47" s="542" t="s">
        <v>614</v>
      </c>
      <c r="K47" s="71">
        <v>4</v>
      </c>
      <c r="L47" s="87">
        <v>749488</v>
      </c>
      <c r="M47" s="71">
        <v>42136</v>
      </c>
      <c r="N47" s="115">
        <v>45292</v>
      </c>
      <c r="P47" s="79"/>
    </row>
    <row r="48" spans="1:16">
      <c r="I48" s="69">
        <v>2</v>
      </c>
      <c r="J48" s="542" t="s">
        <v>614</v>
      </c>
      <c r="K48" s="71">
        <v>4</v>
      </c>
      <c r="L48" s="87">
        <v>1325653</v>
      </c>
      <c r="M48" s="71">
        <v>42140</v>
      </c>
      <c r="N48" s="115">
        <v>45292</v>
      </c>
      <c r="P48" s="79"/>
    </row>
    <row r="49" spans="9:16">
      <c r="I49" s="69">
        <v>2</v>
      </c>
      <c r="J49" s="70" t="s">
        <v>616</v>
      </c>
      <c r="K49" s="71">
        <v>6</v>
      </c>
      <c r="L49" s="87">
        <v>478746</v>
      </c>
      <c r="M49" s="71">
        <v>42151</v>
      </c>
      <c r="N49" s="115">
        <v>45292</v>
      </c>
      <c r="P49" s="79"/>
    </row>
    <row r="50" spans="9:16">
      <c r="I50" s="69">
        <v>4</v>
      </c>
      <c r="J50" s="108" t="s">
        <v>614</v>
      </c>
      <c r="K50" s="71">
        <v>2</v>
      </c>
      <c r="L50" s="87">
        <v>698685</v>
      </c>
      <c r="M50" s="71">
        <v>42162</v>
      </c>
      <c r="N50" s="115">
        <v>45292</v>
      </c>
      <c r="P50" s="79"/>
    </row>
    <row r="51" spans="9:16">
      <c r="J51" s="75"/>
      <c r="K51" s="75"/>
      <c r="L51" s="83"/>
      <c r="M51" s="77"/>
      <c r="P51" s="79"/>
    </row>
    <row r="52" spans="9:16">
      <c r="J52" s="75"/>
      <c r="K52" s="75"/>
      <c r="M52" s="77"/>
      <c r="P52" s="79"/>
    </row>
    <row r="53" spans="9:16">
      <c r="J53" s="75"/>
      <c r="K53" s="75"/>
      <c r="M53" s="77"/>
      <c r="P53" s="79"/>
    </row>
    <row r="54" spans="9:16">
      <c r="J54" s="75"/>
      <c r="K54" s="75"/>
      <c r="M54" s="77"/>
      <c r="P54" s="79"/>
    </row>
    <row r="55" spans="9:16">
      <c r="J55" s="75"/>
      <c r="K55" s="75"/>
      <c r="M55" s="77"/>
      <c r="P55" s="79"/>
    </row>
    <row r="56" spans="9:16">
      <c r="J56" s="75"/>
      <c r="K56" s="75"/>
      <c r="M56" s="77"/>
      <c r="P56" s="79"/>
    </row>
    <row r="57" spans="9:16">
      <c r="J57" s="75"/>
      <c r="K57" s="75"/>
      <c r="M57" s="77"/>
      <c r="P57" s="79"/>
    </row>
    <row r="58" spans="9:16">
      <c r="J58" s="75"/>
      <c r="K58" s="75"/>
      <c r="M58" s="77"/>
      <c r="P58" s="79"/>
    </row>
    <row r="59" spans="9:16">
      <c r="J59" s="75"/>
      <c r="K59" s="75"/>
      <c r="M59" s="77"/>
      <c r="P59" s="79"/>
    </row>
    <row r="60" spans="9:16">
      <c r="J60" s="75"/>
      <c r="K60" s="75"/>
      <c r="M60" s="77"/>
      <c r="P60" s="79"/>
    </row>
    <row r="61" spans="9:16">
      <c r="J61" s="75"/>
      <c r="K61" s="75"/>
      <c r="M61" s="77"/>
      <c r="P61" s="79"/>
    </row>
    <row r="62" spans="9:16">
      <c r="J62" s="75"/>
      <c r="K62" s="75"/>
      <c r="M62" s="77"/>
      <c r="P62" s="79"/>
    </row>
    <row r="63" spans="9:16">
      <c r="J63" s="75"/>
      <c r="K63" s="75"/>
      <c r="M63" s="77"/>
      <c r="P63" s="79"/>
    </row>
    <row r="64" spans="9:16">
      <c r="J64" s="75"/>
      <c r="K64" s="75"/>
      <c r="M64" s="77"/>
      <c r="P64" s="79"/>
    </row>
    <row r="65" spans="10:16">
      <c r="J65" s="75"/>
      <c r="K65" s="75"/>
      <c r="M65" s="77"/>
      <c r="P65" s="79"/>
    </row>
    <row r="66" spans="10:16">
      <c r="J66" s="75"/>
      <c r="K66" s="75"/>
      <c r="M66" s="77"/>
      <c r="P66" s="79"/>
    </row>
  </sheetData>
  <mergeCells count="1">
    <mergeCell ref="A3:B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4DA4E-69B5-4D60-93D6-B8C3F82AAF7C}">
  <dimension ref="A1:Q58"/>
  <sheetViews>
    <sheetView workbookViewId="0">
      <selection activeCell="J10" sqref="J10"/>
    </sheetView>
  </sheetViews>
  <sheetFormatPr baseColWidth="10" defaultRowHeight="15"/>
  <cols>
    <col min="1" max="1" width="26.28515625" customWidth="1"/>
    <col min="2" max="2" width="12.5703125" style="7" customWidth="1"/>
    <col min="3" max="3" width="11.42578125" style="42"/>
    <col min="4" max="4" width="16.28515625" style="7" bestFit="1" customWidth="1"/>
    <col min="5" max="5" width="11.42578125" style="42"/>
    <col min="6" max="6" width="15.7109375" style="8" customWidth="1"/>
    <col min="7" max="7" width="11.42578125" style="42"/>
    <col min="9" max="9" width="14.85546875" style="7" customWidth="1"/>
    <col min="10" max="10" width="54.28515625" customWidth="1"/>
    <col min="11" max="11" width="11.42578125" style="7"/>
    <col min="12" max="12" width="16.42578125" customWidth="1"/>
    <col min="14" max="14" width="12.5703125" customWidth="1"/>
  </cols>
  <sheetData>
    <row r="1" spans="1:9" ht="45.75" customHeight="1" thickTop="1" thickBot="1">
      <c r="A1" s="256" t="s">
        <v>440</v>
      </c>
      <c r="B1" s="41"/>
    </row>
    <row r="2" spans="1:9" ht="16.5" thickTop="1" thickBot="1">
      <c r="A2" s="43"/>
      <c r="B2" s="41"/>
    </row>
    <row r="3" spans="1:9" ht="45.75" customHeight="1" thickBot="1">
      <c r="A3" s="464" t="s">
        <v>441</v>
      </c>
      <c r="B3" s="465"/>
    </row>
    <row r="4" spans="1:9" ht="15.75" thickBot="1"/>
    <row r="5" spans="1:9" ht="45.75" customHeight="1" thickBot="1">
      <c r="A5" s="257" t="s">
        <v>18</v>
      </c>
      <c r="B5" s="258" t="s">
        <v>19</v>
      </c>
      <c r="C5" s="259" t="s">
        <v>1</v>
      </c>
      <c r="D5" s="258" t="s">
        <v>20</v>
      </c>
      <c r="E5" s="259" t="s">
        <v>1</v>
      </c>
      <c r="F5" s="260" t="s">
        <v>21</v>
      </c>
      <c r="G5" s="261" t="s">
        <v>1</v>
      </c>
    </row>
    <row r="6" spans="1:9" ht="15.75" thickTop="1">
      <c r="A6" s="49">
        <v>1</v>
      </c>
      <c r="B6" s="50">
        <f>SUM(B19,)</f>
        <v>10</v>
      </c>
      <c r="C6" s="51">
        <f>B6/B$11</f>
        <v>0.66666666666666663</v>
      </c>
      <c r="D6" s="237">
        <f>SUM(K19:K28)</f>
        <v>539</v>
      </c>
      <c r="E6" s="51">
        <f>D6/D$11</f>
        <v>0.89386401326699838</v>
      </c>
      <c r="F6" s="295">
        <f>SUM(L19:L28)</f>
        <v>52802337</v>
      </c>
      <c r="G6" s="51">
        <f>F6/F$11</f>
        <v>0.89947958210392864</v>
      </c>
    </row>
    <row r="7" spans="1:9">
      <c r="A7" s="49">
        <v>2</v>
      </c>
      <c r="B7" s="49">
        <f>SUM(B20,B39,B51)</f>
        <v>4</v>
      </c>
      <c r="C7" s="53">
        <f t="shared" ref="C7:C10" si="0">B7/B$11</f>
        <v>0.26666666666666666</v>
      </c>
      <c r="D7" s="49">
        <f>SUM(D20,D39,D51)</f>
        <v>52</v>
      </c>
      <c r="E7" s="53">
        <f t="shared" ref="E7:E10" si="1">D7/D$11</f>
        <v>8.6235489220563843E-2</v>
      </c>
      <c r="F7" s="54">
        <f>SUM(F20,F39,F51)</f>
        <v>3638278</v>
      </c>
      <c r="G7" s="53">
        <f t="shared" ref="G7:G10" si="2">F7/F$11</f>
        <v>6.1977498742487806E-2</v>
      </c>
    </row>
    <row r="8" spans="1:9">
      <c r="A8" s="49">
        <v>3</v>
      </c>
      <c r="B8" s="49">
        <f>SUM(B21,)</f>
        <v>1</v>
      </c>
      <c r="C8" s="53">
        <f t="shared" si="0"/>
        <v>6.6666666666666666E-2</v>
      </c>
      <c r="D8" s="49">
        <f>SUM(D21,)</f>
        <v>12</v>
      </c>
      <c r="E8" s="53">
        <f t="shared" si="1"/>
        <v>1.9900497512437811E-2</v>
      </c>
      <c r="F8" s="54">
        <f>SUM(F21,)</f>
        <v>2262593</v>
      </c>
      <c r="G8" s="53">
        <f t="shared" si="2"/>
        <v>3.8542919153583564E-2</v>
      </c>
    </row>
    <row r="9" spans="1:9">
      <c r="A9" s="49">
        <v>4</v>
      </c>
      <c r="B9" s="49">
        <v>0</v>
      </c>
      <c r="C9" s="53">
        <f t="shared" si="0"/>
        <v>0</v>
      </c>
      <c r="D9" s="49">
        <v>0</v>
      </c>
      <c r="E9" s="53">
        <f t="shared" si="1"/>
        <v>0</v>
      </c>
      <c r="F9" s="55">
        <v>0</v>
      </c>
      <c r="G9" s="53">
        <f t="shared" si="2"/>
        <v>0</v>
      </c>
    </row>
    <row r="10" spans="1:9">
      <c r="A10" s="49" t="s">
        <v>5</v>
      </c>
      <c r="B10" s="49">
        <v>0</v>
      </c>
      <c r="C10" s="53">
        <f t="shared" si="0"/>
        <v>0</v>
      </c>
      <c r="D10" s="49">
        <v>0</v>
      </c>
      <c r="E10" s="53">
        <f t="shared" si="1"/>
        <v>0</v>
      </c>
      <c r="F10" s="55">
        <v>0</v>
      </c>
      <c r="G10" s="53">
        <f t="shared" si="2"/>
        <v>0</v>
      </c>
    </row>
    <row r="11" spans="1:9">
      <c r="A11" s="262" t="s">
        <v>8</v>
      </c>
      <c r="B11" s="262">
        <f t="shared" ref="B11:G11" si="3">SUM(B6:B10)</f>
        <v>15</v>
      </c>
      <c r="C11" s="263">
        <f t="shared" si="3"/>
        <v>1</v>
      </c>
      <c r="D11" s="262">
        <f t="shared" si="3"/>
        <v>603</v>
      </c>
      <c r="E11" s="263">
        <f t="shared" si="3"/>
        <v>1</v>
      </c>
      <c r="F11" s="264">
        <f t="shared" si="3"/>
        <v>58703208</v>
      </c>
      <c r="G11" s="263">
        <f t="shared" si="3"/>
        <v>1</v>
      </c>
    </row>
    <row r="13" spans="1:9" ht="15.75" thickBot="1"/>
    <row r="14" spans="1:9" ht="45.75" customHeight="1" thickBot="1">
      <c r="A14" s="265" t="s">
        <v>442</v>
      </c>
    </row>
    <row r="15" spans="1:9" ht="16.5" thickTop="1" thickBot="1">
      <c r="A15" s="61"/>
    </row>
    <row r="16" spans="1:9" ht="45.75" customHeight="1" thickTop="1" thickBot="1">
      <c r="A16" s="266" t="s">
        <v>23</v>
      </c>
      <c r="I16" s="267" t="s">
        <v>24</v>
      </c>
    </row>
    <row r="17" spans="1:14" ht="16.5" thickTop="1" thickBot="1"/>
    <row r="18" spans="1:14" ht="45.75" thickBot="1">
      <c r="A18" s="268" t="s">
        <v>18</v>
      </c>
      <c r="B18" s="258" t="s">
        <v>19</v>
      </c>
      <c r="C18" s="259" t="s">
        <v>1</v>
      </c>
      <c r="D18" s="258" t="s">
        <v>20</v>
      </c>
      <c r="E18" s="259" t="s">
        <v>1</v>
      </c>
      <c r="F18" s="260" t="s">
        <v>21</v>
      </c>
      <c r="G18" s="261" t="s">
        <v>1</v>
      </c>
      <c r="I18" s="269" t="s">
        <v>18</v>
      </c>
      <c r="J18" s="270" t="s">
        <v>25</v>
      </c>
      <c r="K18" s="271" t="s">
        <v>20</v>
      </c>
      <c r="L18" s="270" t="s">
        <v>21</v>
      </c>
      <c r="M18" s="270" t="s">
        <v>26</v>
      </c>
      <c r="N18" s="272" t="s">
        <v>27</v>
      </c>
    </row>
    <row r="19" spans="1:14" ht="15" customHeight="1" thickTop="1">
      <c r="A19" s="50">
        <v>1</v>
      </c>
      <c r="B19" s="50">
        <v>10</v>
      </c>
      <c r="C19" s="51">
        <f>B19/B$24</f>
        <v>0.76923076923076927</v>
      </c>
      <c r="D19" s="237">
        <f>SUM(K19:K27)</f>
        <v>530</v>
      </c>
      <c r="E19" s="51">
        <f>D19/D$24</f>
        <v>0.94812164579606439</v>
      </c>
      <c r="F19" s="52">
        <f>SUM(L19:L28)</f>
        <v>52802337</v>
      </c>
      <c r="G19" s="51">
        <f>F19/F$24</f>
        <v>0.92515715280139121</v>
      </c>
      <c r="I19" s="69">
        <v>1</v>
      </c>
      <c r="J19" s="70" t="s">
        <v>443</v>
      </c>
      <c r="K19" s="71">
        <v>10</v>
      </c>
      <c r="L19" s="87">
        <v>543702</v>
      </c>
      <c r="M19" s="71">
        <v>4071</v>
      </c>
      <c r="N19" s="115">
        <v>43955</v>
      </c>
    </row>
    <row r="20" spans="1:14">
      <c r="A20" s="49">
        <v>2</v>
      </c>
      <c r="B20" s="49">
        <v>2</v>
      </c>
      <c r="C20" s="53">
        <f t="shared" ref="C20:C23" si="4">B20/B$24</f>
        <v>0.15384615384615385</v>
      </c>
      <c r="D20" s="116">
        <f>SUM(K29:K30)</f>
        <v>17</v>
      </c>
      <c r="E20" s="53">
        <f t="shared" ref="E20:E23" si="5">D20/D$24</f>
        <v>3.041144901610018E-2</v>
      </c>
      <c r="F20" s="55">
        <f>SUM(L29:L30)</f>
        <v>2008981</v>
      </c>
      <c r="G20" s="53">
        <f t="shared" ref="G20:G23" si="6">F20/F$24</f>
        <v>3.5199637887089956E-2</v>
      </c>
      <c r="I20" s="69">
        <v>1</v>
      </c>
      <c r="J20" s="70" t="s">
        <v>444</v>
      </c>
      <c r="K20" s="71">
        <v>12</v>
      </c>
      <c r="L20" s="87">
        <v>923654</v>
      </c>
      <c r="M20" s="71">
        <v>4771</v>
      </c>
      <c r="N20" s="115">
        <v>44440</v>
      </c>
    </row>
    <row r="21" spans="1:14">
      <c r="A21" s="49">
        <v>3</v>
      </c>
      <c r="B21" s="49">
        <v>1</v>
      </c>
      <c r="C21" s="53">
        <f t="shared" si="4"/>
        <v>7.6923076923076927E-2</v>
      </c>
      <c r="D21" s="116">
        <f>K31</f>
        <v>12</v>
      </c>
      <c r="E21" s="53">
        <f t="shared" si="5"/>
        <v>2.1466905187835419E-2</v>
      </c>
      <c r="F21" s="55">
        <f>L31</f>
        <v>2262593</v>
      </c>
      <c r="G21" s="53">
        <f t="shared" si="6"/>
        <v>3.9643209311518886E-2</v>
      </c>
      <c r="I21" s="69">
        <v>1</v>
      </c>
      <c r="J21" s="70" t="s">
        <v>445</v>
      </c>
      <c r="K21" s="71">
        <v>12</v>
      </c>
      <c r="L21" s="87">
        <v>2319957</v>
      </c>
      <c r="M21" s="71">
        <v>4793</v>
      </c>
      <c r="N21" s="115">
        <v>44440</v>
      </c>
    </row>
    <row r="22" spans="1:14">
      <c r="A22" s="49">
        <v>4</v>
      </c>
      <c r="B22" s="49">
        <v>0</v>
      </c>
      <c r="C22" s="53">
        <f t="shared" si="4"/>
        <v>0</v>
      </c>
      <c r="D22" s="49">
        <v>0</v>
      </c>
      <c r="E22" s="53">
        <f t="shared" si="5"/>
        <v>0</v>
      </c>
      <c r="F22" s="55">
        <v>0</v>
      </c>
      <c r="G22" s="53">
        <f t="shared" si="6"/>
        <v>0</v>
      </c>
      <c r="I22" s="69">
        <v>1</v>
      </c>
      <c r="J22" s="70" t="s">
        <v>446</v>
      </c>
      <c r="K22" s="71">
        <v>80</v>
      </c>
      <c r="L22" s="87">
        <v>5213393</v>
      </c>
      <c r="M22" s="71">
        <v>5025</v>
      </c>
      <c r="N22" s="115">
        <v>46023</v>
      </c>
    </row>
    <row r="23" spans="1:14">
      <c r="A23" s="49" t="s">
        <v>5</v>
      </c>
      <c r="B23" s="49">
        <v>0</v>
      </c>
      <c r="C23" s="53">
        <f t="shared" si="4"/>
        <v>0</v>
      </c>
      <c r="D23" s="49">
        <v>0</v>
      </c>
      <c r="E23" s="53">
        <f t="shared" si="5"/>
        <v>0</v>
      </c>
      <c r="F23" s="55">
        <v>0</v>
      </c>
      <c r="G23" s="53">
        <f t="shared" si="6"/>
        <v>0</v>
      </c>
      <c r="I23" s="69">
        <v>1</v>
      </c>
      <c r="J23" s="70" t="s">
        <v>447</v>
      </c>
      <c r="K23" s="71">
        <v>159</v>
      </c>
      <c r="L23" s="87">
        <v>17106791</v>
      </c>
      <c r="M23" s="71">
        <v>5213</v>
      </c>
      <c r="N23" s="115">
        <v>42064</v>
      </c>
    </row>
    <row r="24" spans="1:14">
      <c r="A24" s="262" t="s">
        <v>8</v>
      </c>
      <c r="B24" s="262">
        <f t="shared" ref="B24:G24" si="7">SUM(B19:B23)</f>
        <v>13</v>
      </c>
      <c r="C24" s="263">
        <f t="shared" si="7"/>
        <v>1</v>
      </c>
      <c r="D24" s="273">
        <f t="shared" si="7"/>
        <v>559</v>
      </c>
      <c r="E24" s="263">
        <f t="shared" si="7"/>
        <v>1</v>
      </c>
      <c r="F24" s="264">
        <f t="shared" si="7"/>
        <v>57073911</v>
      </c>
      <c r="G24" s="263">
        <f t="shared" si="7"/>
        <v>1</v>
      </c>
      <c r="I24" s="69">
        <v>1</v>
      </c>
      <c r="J24" s="70" t="s">
        <v>448</v>
      </c>
      <c r="K24" s="71">
        <v>120</v>
      </c>
      <c r="L24" s="87">
        <v>13097871</v>
      </c>
      <c r="M24" s="71">
        <v>5224</v>
      </c>
      <c r="N24" s="115">
        <v>42064</v>
      </c>
    </row>
    <row r="25" spans="1:14">
      <c r="I25" s="69">
        <v>1</v>
      </c>
      <c r="J25" s="70" t="s">
        <v>449</v>
      </c>
      <c r="K25" s="71">
        <v>119</v>
      </c>
      <c r="L25" s="87">
        <v>11468328</v>
      </c>
      <c r="M25" s="71">
        <v>5235</v>
      </c>
      <c r="N25" s="115">
        <v>42064</v>
      </c>
    </row>
    <row r="26" spans="1:14">
      <c r="I26" s="69">
        <v>1</v>
      </c>
      <c r="J26" s="70" t="s">
        <v>450</v>
      </c>
      <c r="K26" s="71">
        <v>6</v>
      </c>
      <c r="L26" s="87">
        <v>571587</v>
      </c>
      <c r="M26" s="71">
        <v>83414</v>
      </c>
      <c r="N26" s="115">
        <v>45444</v>
      </c>
    </row>
    <row r="27" spans="1:14">
      <c r="I27" s="69">
        <v>1</v>
      </c>
      <c r="J27" s="70" t="s">
        <v>451</v>
      </c>
      <c r="K27" s="71">
        <v>12</v>
      </c>
      <c r="L27" s="87">
        <v>1023747</v>
      </c>
      <c r="M27" s="71">
        <v>83436</v>
      </c>
      <c r="N27" s="115">
        <v>45444</v>
      </c>
    </row>
    <row r="28" spans="1:14" ht="15" customHeight="1">
      <c r="I28" s="69">
        <v>1</v>
      </c>
      <c r="J28" s="70" t="s">
        <v>468</v>
      </c>
      <c r="K28" s="71">
        <v>9</v>
      </c>
      <c r="L28" s="87">
        <v>533307</v>
      </c>
      <c r="M28" s="71">
        <v>32524</v>
      </c>
      <c r="N28" s="115">
        <v>45231</v>
      </c>
    </row>
    <row r="29" spans="1:14">
      <c r="I29" s="69">
        <v>2</v>
      </c>
      <c r="J29" s="70" t="s">
        <v>452</v>
      </c>
      <c r="K29" s="71">
        <v>8</v>
      </c>
      <c r="L29" s="87">
        <v>1331881</v>
      </c>
      <c r="M29" s="71">
        <v>48031</v>
      </c>
      <c r="N29" s="115">
        <v>46539</v>
      </c>
    </row>
    <row r="30" spans="1:14">
      <c r="I30" s="69">
        <v>2</v>
      </c>
      <c r="J30" s="70" t="s">
        <v>469</v>
      </c>
      <c r="K30" s="71">
        <v>9</v>
      </c>
      <c r="L30" s="87">
        <v>677100</v>
      </c>
      <c r="M30" s="71">
        <v>32535</v>
      </c>
      <c r="N30" s="115">
        <v>45931</v>
      </c>
    </row>
    <row r="31" spans="1:14">
      <c r="I31" s="69">
        <v>3</v>
      </c>
      <c r="J31" s="70" t="s">
        <v>453</v>
      </c>
      <c r="K31" s="71">
        <v>12</v>
      </c>
      <c r="L31" s="87">
        <v>2262593</v>
      </c>
      <c r="M31" s="71">
        <v>4760</v>
      </c>
      <c r="N31" s="115">
        <v>44440</v>
      </c>
    </row>
    <row r="32" spans="1:14" ht="15.75" thickBot="1">
      <c r="K32" s="225"/>
      <c r="L32" s="83"/>
    </row>
    <row r="33" spans="1:17" ht="45.75" customHeight="1" thickBot="1">
      <c r="A33" s="265" t="s">
        <v>454</v>
      </c>
    </row>
    <row r="34" spans="1:17" ht="16.5" thickTop="1" thickBot="1">
      <c r="A34" s="61"/>
    </row>
    <row r="35" spans="1:17" ht="45.75" customHeight="1" thickTop="1" thickBot="1">
      <c r="A35" s="266" t="s">
        <v>23</v>
      </c>
      <c r="I35" s="267" t="s">
        <v>24</v>
      </c>
    </row>
    <row r="36" spans="1:17" ht="16.5" thickTop="1" thickBot="1"/>
    <row r="37" spans="1:17" ht="45.75" customHeight="1" thickBot="1">
      <c r="A37" s="268" t="s">
        <v>18</v>
      </c>
      <c r="B37" s="258" t="s">
        <v>19</v>
      </c>
      <c r="C37" s="259" t="s">
        <v>1</v>
      </c>
      <c r="D37" s="258" t="s">
        <v>20</v>
      </c>
      <c r="E37" s="259" t="s">
        <v>1</v>
      </c>
      <c r="F37" s="260">
        <v>0</v>
      </c>
      <c r="G37" s="261" t="s">
        <v>1</v>
      </c>
      <c r="I37" s="269" t="s">
        <v>18</v>
      </c>
      <c r="J37" s="270" t="s">
        <v>25</v>
      </c>
      <c r="K37" s="271" t="s">
        <v>20</v>
      </c>
      <c r="L37" s="270" t="s">
        <v>21</v>
      </c>
      <c r="M37" s="270" t="s">
        <v>26</v>
      </c>
      <c r="N37" s="272" t="s">
        <v>27</v>
      </c>
    </row>
    <row r="38" spans="1:17" ht="15.75" thickTop="1">
      <c r="A38" s="50">
        <v>1</v>
      </c>
      <c r="B38" s="50">
        <v>0</v>
      </c>
      <c r="C38" s="51">
        <v>0</v>
      </c>
      <c r="D38" s="50">
        <v>0</v>
      </c>
      <c r="E38" s="51">
        <v>0</v>
      </c>
      <c r="F38" s="68"/>
      <c r="G38" s="51">
        <v>0</v>
      </c>
      <c r="I38" s="174">
        <v>2</v>
      </c>
      <c r="J38" s="70" t="s">
        <v>455</v>
      </c>
      <c r="K38" s="71">
        <v>20</v>
      </c>
      <c r="L38" s="87">
        <v>934847</v>
      </c>
      <c r="M38" s="71">
        <v>4104</v>
      </c>
      <c r="N38" s="115">
        <v>47665</v>
      </c>
    </row>
    <row r="39" spans="1:17">
      <c r="A39" s="49">
        <v>2</v>
      </c>
      <c r="B39" s="49">
        <v>1</v>
      </c>
      <c r="C39" s="53">
        <v>1</v>
      </c>
      <c r="D39" s="49">
        <v>20</v>
      </c>
      <c r="E39" s="53">
        <v>1</v>
      </c>
      <c r="F39" s="55">
        <f>L38</f>
        <v>934847</v>
      </c>
      <c r="G39" s="53">
        <v>1</v>
      </c>
      <c r="I39" s="74"/>
      <c r="J39" s="75"/>
      <c r="K39" s="75"/>
      <c r="L39" s="76"/>
      <c r="M39" s="77"/>
      <c r="N39" s="75"/>
      <c r="O39" s="78"/>
      <c r="P39" s="79"/>
      <c r="Q39" s="80"/>
    </row>
    <row r="40" spans="1:17">
      <c r="A40" s="49">
        <v>3</v>
      </c>
      <c r="B40" s="49">
        <v>0</v>
      </c>
      <c r="C40" s="53">
        <v>0</v>
      </c>
      <c r="D40" s="49">
        <v>0</v>
      </c>
      <c r="E40" s="53">
        <v>0</v>
      </c>
      <c r="F40" s="55">
        <v>0</v>
      </c>
      <c r="G40" s="53">
        <v>0</v>
      </c>
      <c r="I40" s="74"/>
      <c r="J40" s="75"/>
      <c r="K40" s="75"/>
      <c r="L40" s="76"/>
      <c r="M40" s="77"/>
      <c r="N40" s="75"/>
      <c r="O40" s="78"/>
      <c r="P40" s="79"/>
      <c r="Q40" s="80"/>
    </row>
    <row r="41" spans="1:17">
      <c r="A41" s="49">
        <v>4</v>
      </c>
      <c r="B41" s="49">
        <v>0</v>
      </c>
      <c r="C41" s="53">
        <v>0</v>
      </c>
      <c r="D41" s="49">
        <v>0</v>
      </c>
      <c r="E41" s="53">
        <v>0</v>
      </c>
      <c r="F41" s="55">
        <v>0</v>
      </c>
      <c r="G41" s="53">
        <v>0</v>
      </c>
      <c r="I41" s="74"/>
      <c r="J41" s="75"/>
      <c r="K41" s="75"/>
      <c r="L41" s="76"/>
      <c r="M41" s="77"/>
      <c r="N41" s="75"/>
      <c r="O41" s="78"/>
      <c r="P41" s="79"/>
      <c r="Q41" s="80"/>
    </row>
    <row r="42" spans="1:17">
      <c r="A42" s="49" t="s">
        <v>5</v>
      </c>
      <c r="B42" s="49">
        <v>0</v>
      </c>
      <c r="C42" s="53">
        <v>0</v>
      </c>
      <c r="D42" s="49">
        <v>0</v>
      </c>
      <c r="E42" s="53">
        <v>0</v>
      </c>
      <c r="F42" s="55">
        <v>0</v>
      </c>
      <c r="G42" s="53">
        <v>0</v>
      </c>
      <c r="I42" s="74"/>
      <c r="J42" s="75"/>
      <c r="K42" s="75"/>
      <c r="L42" s="76"/>
      <c r="M42" s="77"/>
      <c r="N42" s="75"/>
      <c r="O42" s="78"/>
      <c r="P42" s="79"/>
      <c r="Q42" s="80"/>
    </row>
    <row r="43" spans="1:17">
      <c r="A43" s="262" t="s">
        <v>8</v>
      </c>
      <c r="B43" s="262">
        <f>SUM(B38:B42)</f>
        <v>1</v>
      </c>
      <c r="C43" s="263">
        <v>0</v>
      </c>
      <c r="D43" s="262">
        <f>SUM(D38:D42)</f>
        <v>20</v>
      </c>
      <c r="E43" s="263">
        <f>SUM(E38:E42)</f>
        <v>1</v>
      </c>
      <c r="F43" s="264">
        <f>SUM(F38:F42)</f>
        <v>934847</v>
      </c>
      <c r="G43" s="263">
        <f>SUM(G38:G42)</f>
        <v>1</v>
      </c>
      <c r="I43" s="74"/>
      <c r="J43" s="75"/>
      <c r="K43" s="75"/>
      <c r="L43" s="76"/>
      <c r="M43" s="77"/>
      <c r="N43" s="75"/>
      <c r="O43" s="78"/>
      <c r="P43" s="79"/>
      <c r="Q43" s="80"/>
    </row>
    <row r="44" spans="1:17" ht="15.75" thickBot="1">
      <c r="I44" s="74"/>
      <c r="J44" s="75"/>
      <c r="K44" s="75"/>
      <c r="L44" s="76"/>
      <c r="M44" s="77"/>
      <c r="N44" s="75"/>
      <c r="O44" s="78"/>
      <c r="P44" s="79"/>
      <c r="Q44" s="80"/>
    </row>
    <row r="45" spans="1:17" ht="45.75" customHeight="1" thickBot="1">
      <c r="A45" s="265" t="s">
        <v>456</v>
      </c>
      <c r="O45" s="78"/>
      <c r="P45" s="79"/>
      <c r="Q45" s="80"/>
    </row>
    <row r="46" spans="1:17" ht="16.5" thickTop="1" thickBot="1">
      <c r="A46" s="61"/>
      <c r="O46" s="78"/>
      <c r="P46" s="79"/>
      <c r="Q46" s="80"/>
    </row>
    <row r="47" spans="1:17" ht="45.75" customHeight="1" thickTop="1" thickBot="1">
      <c r="A47" s="266" t="s">
        <v>23</v>
      </c>
      <c r="I47" s="267" t="s">
        <v>24</v>
      </c>
      <c r="O47" s="78"/>
      <c r="P47" s="79"/>
      <c r="Q47" s="80"/>
    </row>
    <row r="48" spans="1:17" ht="16.5" thickTop="1" thickBot="1">
      <c r="O48" s="78"/>
      <c r="P48" s="79"/>
      <c r="Q48" s="80"/>
    </row>
    <row r="49" spans="1:17" ht="45.75" customHeight="1" thickBot="1">
      <c r="A49" s="268" t="s">
        <v>18</v>
      </c>
      <c r="B49" s="258" t="s">
        <v>19</v>
      </c>
      <c r="C49" s="259" t="s">
        <v>1</v>
      </c>
      <c r="D49" s="258" t="s">
        <v>20</v>
      </c>
      <c r="E49" s="259" t="s">
        <v>1</v>
      </c>
      <c r="F49" s="260" t="s">
        <v>21</v>
      </c>
      <c r="G49" s="261" t="s">
        <v>1</v>
      </c>
      <c r="I49" s="269" t="s">
        <v>18</v>
      </c>
      <c r="J49" s="270" t="s">
        <v>25</v>
      </c>
      <c r="K49" s="271" t="s">
        <v>20</v>
      </c>
      <c r="L49" s="270" t="s">
        <v>21</v>
      </c>
      <c r="M49" s="270" t="s">
        <v>26</v>
      </c>
      <c r="N49" s="272" t="s">
        <v>27</v>
      </c>
      <c r="O49" s="78"/>
      <c r="P49" s="79"/>
      <c r="Q49" s="80"/>
    </row>
    <row r="50" spans="1:17" ht="15.75" thickTop="1">
      <c r="A50" s="50">
        <v>1</v>
      </c>
      <c r="B50" s="50">
        <v>0</v>
      </c>
      <c r="C50" s="51">
        <v>0</v>
      </c>
      <c r="D50" s="50">
        <v>0</v>
      </c>
      <c r="E50" s="51">
        <v>0</v>
      </c>
      <c r="F50" s="68">
        <v>0</v>
      </c>
      <c r="G50" s="51">
        <v>0</v>
      </c>
      <c r="I50" s="69">
        <v>2</v>
      </c>
      <c r="J50" s="70" t="s">
        <v>457</v>
      </c>
      <c r="K50" s="71">
        <v>15</v>
      </c>
      <c r="L50" s="87">
        <v>694450</v>
      </c>
      <c r="M50" s="71">
        <v>4060</v>
      </c>
      <c r="N50" s="115">
        <v>42309</v>
      </c>
    </row>
    <row r="51" spans="1:17">
      <c r="A51" s="49">
        <v>2</v>
      </c>
      <c r="B51" s="49">
        <v>1</v>
      </c>
      <c r="C51" s="53">
        <v>1</v>
      </c>
      <c r="D51" s="49">
        <v>15</v>
      </c>
      <c r="E51" s="53">
        <v>1</v>
      </c>
      <c r="F51" s="55">
        <f>L50</f>
        <v>694450</v>
      </c>
      <c r="G51" s="53">
        <v>1</v>
      </c>
    </row>
    <row r="52" spans="1:17">
      <c r="A52" s="49">
        <v>3</v>
      </c>
      <c r="B52" s="49">
        <v>0</v>
      </c>
      <c r="C52" s="53">
        <v>0</v>
      </c>
      <c r="D52" s="49">
        <v>0</v>
      </c>
      <c r="E52" s="53">
        <v>0</v>
      </c>
      <c r="F52" s="55">
        <v>0</v>
      </c>
      <c r="G52" s="53">
        <v>0</v>
      </c>
    </row>
    <row r="53" spans="1:17">
      <c r="A53" s="49">
        <v>4</v>
      </c>
      <c r="B53" s="49">
        <v>0</v>
      </c>
      <c r="C53" s="53">
        <v>0</v>
      </c>
      <c r="D53" s="49">
        <v>0</v>
      </c>
      <c r="E53" s="53">
        <v>0</v>
      </c>
      <c r="F53" s="55">
        <v>0</v>
      </c>
      <c r="G53" s="53">
        <v>0</v>
      </c>
    </row>
    <row r="54" spans="1:17">
      <c r="A54" s="49" t="s">
        <v>5</v>
      </c>
      <c r="B54" s="49">
        <v>0</v>
      </c>
      <c r="C54" s="53">
        <v>0</v>
      </c>
      <c r="D54" s="49">
        <v>0</v>
      </c>
      <c r="E54" s="53">
        <v>0</v>
      </c>
      <c r="F54" s="55">
        <v>0</v>
      </c>
      <c r="G54" s="53">
        <v>0</v>
      </c>
    </row>
    <row r="55" spans="1:17">
      <c r="A55" s="262" t="s">
        <v>8</v>
      </c>
      <c r="B55" s="262">
        <f t="shared" ref="B55:G55" si="8">SUM(B50:B54)</f>
        <v>1</v>
      </c>
      <c r="C55" s="263">
        <f t="shared" si="8"/>
        <v>1</v>
      </c>
      <c r="D55" s="262">
        <f t="shared" si="8"/>
        <v>15</v>
      </c>
      <c r="E55" s="263">
        <f t="shared" si="8"/>
        <v>1</v>
      </c>
      <c r="F55" s="264">
        <f t="shared" si="8"/>
        <v>694450</v>
      </c>
      <c r="G55" s="263">
        <f t="shared" si="8"/>
        <v>1</v>
      </c>
    </row>
    <row r="58" spans="1:17">
      <c r="I58" s="74"/>
      <c r="J58" s="75"/>
      <c r="K58" s="75"/>
      <c r="L58" s="76"/>
      <c r="M58" s="77"/>
      <c r="N58" s="75"/>
      <c r="O58" s="78"/>
      <c r="P58" s="79"/>
      <c r="Q58" s="80"/>
    </row>
  </sheetData>
  <mergeCells count="1">
    <mergeCell ref="A3:B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6CF0F-1404-4FFF-86E3-F1E357F0F1C1}">
  <dimension ref="A1:P97"/>
  <sheetViews>
    <sheetView topLeftCell="A3" workbookViewId="0">
      <selection activeCell="E26" sqref="E26"/>
    </sheetView>
  </sheetViews>
  <sheetFormatPr baseColWidth="10" defaultRowHeight="15"/>
  <cols>
    <col min="1" max="1" width="34.42578125" customWidth="1"/>
    <col min="2" max="2" width="13.42578125" customWidth="1"/>
    <col min="3" max="3" width="11.42578125" style="42"/>
    <col min="4" max="4" width="13.140625" customWidth="1"/>
    <col min="5" max="5" width="11.42578125" style="42"/>
    <col min="6" max="6" width="15.28515625" style="424" customWidth="1"/>
    <col min="7" max="7" width="11.42578125" style="42"/>
    <col min="9" max="9" width="16.42578125" customWidth="1"/>
    <col min="10" max="10" width="51.28515625" customWidth="1"/>
    <col min="12" max="12" width="14.5703125" style="324" customWidth="1"/>
    <col min="14" max="14" width="15.42578125" customWidth="1"/>
  </cols>
  <sheetData>
    <row r="1" spans="1:11" ht="45.75" customHeight="1" thickTop="1" thickBot="1">
      <c r="A1" s="423" t="s">
        <v>560</v>
      </c>
      <c r="B1" s="41"/>
      <c r="D1" s="7"/>
    </row>
    <row r="2" spans="1:11" ht="16.5" thickTop="1" thickBot="1">
      <c r="A2" s="43"/>
      <c r="B2" s="41"/>
      <c r="D2" s="7"/>
    </row>
    <row r="3" spans="1:11" ht="45.75" customHeight="1" thickBot="1">
      <c r="A3" s="473" t="s">
        <v>441</v>
      </c>
      <c r="B3" s="474"/>
      <c r="D3" s="7"/>
    </row>
    <row r="4" spans="1:11" ht="15.75" thickBot="1">
      <c r="B4" s="7"/>
      <c r="D4" s="7"/>
    </row>
    <row r="5" spans="1:11" ht="45.75" customHeight="1" thickBot="1">
      <c r="A5" s="425" t="s">
        <v>18</v>
      </c>
      <c r="B5" s="426" t="s">
        <v>19</v>
      </c>
      <c r="C5" s="427" t="s">
        <v>1</v>
      </c>
      <c r="D5" s="426" t="s">
        <v>20</v>
      </c>
      <c r="E5" s="427" t="s">
        <v>1</v>
      </c>
      <c r="F5" s="428" t="s">
        <v>21</v>
      </c>
      <c r="G5" s="429" t="s">
        <v>1</v>
      </c>
    </row>
    <row r="6" spans="1:11" ht="15.75" thickTop="1">
      <c r="A6" s="49">
        <v>1</v>
      </c>
      <c r="B6" s="237">
        <f>SUM(B19,B31,B55,)</f>
        <v>4</v>
      </c>
      <c r="C6" s="51">
        <f>B6/B$11</f>
        <v>0.25</v>
      </c>
      <c r="D6" s="237">
        <f>SUM(D19,D31,D55,)</f>
        <v>23</v>
      </c>
      <c r="E6" s="51">
        <f>D6/D$11</f>
        <v>0.40350877192982454</v>
      </c>
      <c r="F6" s="203">
        <f>SUM(F19,F31,F55,)</f>
        <v>1996741</v>
      </c>
      <c r="G6" s="51">
        <f>F6/F$11</f>
        <v>0.36762556906963939</v>
      </c>
    </row>
    <row r="7" spans="1:11">
      <c r="A7" s="49">
        <v>2</v>
      </c>
      <c r="B7" s="116">
        <f>SUM(B20,B44,B68)</f>
        <v>10</v>
      </c>
      <c r="C7" s="53">
        <f t="shared" ref="C7:C10" si="0">B7/B$11</f>
        <v>0.625</v>
      </c>
      <c r="D7" s="116">
        <f>SUM(D20,D44,D68,)</f>
        <v>20</v>
      </c>
      <c r="E7" s="53">
        <f t="shared" ref="E7:E10" si="1">D7/D$11</f>
        <v>0.35087719298245612</v>
      </c>
      <c r="F7" s="205">
        <f>SUM(F20,F32,F68,)</f>
        <v>1072966</v>
      </c>
      <c r="G7" s="53">
        <f t="shared" ref="G7:G10" si="2">F7/F$11</f>
        <v>0.19754677063393533</v>
      </c>
    </row>
    <row r="8" spans="1:11">
      <c r="A8" s="49">
        <v>3</v>
      </c>
      <c r="B8" s="116">
        <f>SUM(B21,B57)</f>
        <v>2</v>
      </c>
      <c r="C8" s="53">
        <f t="shared" si="0"/>
        <v>0.125</v>
      </c>
      <c r="D8" s="116">
        <f t="shared" ref="D8:D10" si="3">SUM(D21,D33,D57,)</f>
        <v>14</v>
      </c>
      <c r="E8" s="53">
        <f t="shared" si="1"/>
        <v>0.24561403508771928</v>
      </c>
      <c r="F8" s="205">
        <f>SUM(F21,F44,F57,)</f>
        <v>2361746</v>
      </c>
      <c r="G8" s="53">
        <f t="shared" si="2"/>
        <v>0.43482766029642528</v>
      </c>
    </row>
    <row r="9" spans="1:11">
      <c r="A9" s="49">
        <v>4</v>
      </c>
      <c r="B9" s="49">
        <v>0</v>
      </c>
      <c r="C9" s="53">
        <f t="shared" si="0"/>
        <v>0</v>
      </c>
      <c r="D9" s="116">
        <f t="shared" si="3"/>
        <v>0</v>
      </c>
      <c r="E9" s="53">
        <f t="shared" si="1"/>
        <v>0</v>
      </c>
      <c r="F9" s="430">
        <v>0</v>
      </c>
      <c r="G9" s="53">
        <f t="shared" si="2"/>
        <v>0</v>
      </c>
    </row>
    <row r="10" spans="1:11">
      <c r="A10" s="49" t="s">
        <v>5</v>
      </c>
      <c r="B10" s="49">
        <v>0</v>
      </c>
      <c r="C10" s="53">
        <f t="shared" si="0"/>
        <v>0</v>
      </c>
      <c r="D10" s="116">
        <f t="shared" si="3"/>
        <v>0</v>
      </c>
      <c r="E10" s="53">
        <f t="shared" si="1"/>
        <v>0</v>
      </c>
      <c r="F10" s="430">
        <v>0</v>
      </c>
      <c r="G10" s="53">
        <f t="shared" si="2"/>
        <v>0</v>
      </c>
    </row>
    <row r="11" spans="1:11">
      <c r="A11" s="431" t="s">
        <v>8</v>
      </c>
      <c r="B11" s="432">
        <f t="shared" ref="B11:G11" si="4">SUM(B6:B10)</f>
        <v>16</v>
      </c>
      <c r="C11" s="433">
        <f t="shared" si="4"/>
        <v>1</v>
      </c>
      <c r="D11" s="432">
        <f t="shared" si="4"/>
        <v>57</v>
      </c>
      <c r="E11" s="433">
        <f t="shared" si="4"/>
        <v>0.99999999999999989</v>
      </c>
      <c r="F11" s="434">
        <f t="shared" si="4"/>
        <v>5431453</v>
      </c>
      <c r="G11" s="433">
        <f t="shared" si="4"/>
        <v>1</v>
      </c>
    </row>
    <row r="13" spans="1:11" ht="15.75" thickBot="1"/>
    <row r="14" spans="1:11" ht="45.75" customHeight="1" thickBot="1">
      <c r="A14" s="435" t="s">
        <v>561</v>
      </c>
      <c r="B14" s="7"/>
      <c r="D14" s="7"/>
      <c r="I14" s="7"/>
      <c r="K14" s="7"/>
    </row>
    <row r="15" spans="1:11" ht="16.5" thickTop="1" thickBot="1">
      <c r="A15" s="61"/>
      <c r="B15" s="7"/>
      <c r="D15" s="7"/>
      <c r="I15" s="7"/>
      <c r="K15" s="7"/>
    </row>
    <row r="16" spans="1:11" ht="45.75" customHeight="1" thickTop="1" thickBot="1">
      <c r="A16" s="436" t="s">
        <v>23</v>
      </c>
      <c r="B16" s="7"/>
      <c r="D16" s="7"/>
      <c r="I16" s="437" t="s">
        <v>24</v>
      </c>
      <c r="K16" s="7"/>
    </row>
    <row r="17" spans="1:16" ht="16.5" thickTop="1" thickBot="1">
      <c r="B17" s="7"/>
      <c r="D17" s="7"/>
      <c r="I17" s="7"/>
      <c r="K17" s="7"/>
    </row>
    <row r="18" spans="1:16" ht="45.75" customHeight="1" thickBot="1">
      <c r="A18" s="438" t="s">
        <v>18</v>
      </c>
      <c r="B18" s="426" t="s">
        <v>19</v>
      </c>
      <c r="C18" s="427" t="s">
        <v>1</v>
      </c>
      <c r="D18" s="426" t="s">
        <v>20</v>
      </c>
      <c r="E18" s="427" t="s">
        <v>1</v>
      </c>
      <c r="F18" s="428" t="s">
        <v>21</v>
      </c>
      <c r="G18" s="429" t="s">
        <v>1</v>
      </c>
      <c r="I18" s="439" t="s">
        <v>18</v>
      </c>
      <c r="J18" s="440" t="s">
        <v>25</v>
      </c>
      <c r="K18" s="441" t="s">
        <v>20</v>
      </c>
      <c r="L18" s="442" t="s">
        <v>21</v>
      </c>
      <c r="M18" s="440" t="s">
        <v>26</v>
      </c>
      <c r="N18" s="443" t="s">
        <v>27</v>
      </c>
    </row>
    <row r="19" spans="1:16" ht="15.75" thickTop="1">
      <c r="A19" s="50">
        <v>1</v>
      </c>
      <c r="B19" s="233">
        <v>1</v>
      </c>
      <c r="C19" s="51">
        <f>B19/B$24</f>
        <v>0.33333333333333331</v>
      </c>
      <c r="D19" s="233">
        <v>2</v>
      </c>
      <c r="E19" s="51">
        <f t="shared" ref="C19:G23" si="5">D19/D$24</f>
        <v>0.33333333333333331</v>
      </c>
      <c r="F19" s="444">
        <v>195616</v>
      </c>
      <c r="G19" s="51">
        <f t="shared" si="5"/>
        <v>0.18444786615234185</v>
      </c>
      <c r="I19" s="69">
        <v>1</v>
      </c>
      <c r="J19" s="108" t="s">
        <v>562</v>
      </c>
      <c r="K19" s="71">
        <v>2</v>
      </c>
      <c r="L19" s="87">
        <v>195616</v>
      </c>
      <c r="M19" s="71">
        <v>18060</v>
      </c>
      <c r="N19" s="115">
        <v>45413</v>
      </c>
    </row>
    <row r="20" spans="1:16">
      <c r="A20" s="49">
        <v>2</v>
      </c>
      <c r="B20" s="445">
        <v>1</v>
      </c>
      <c r="C20" s="53">
        <f t="shared" si="5"/>
        <v>0.33333333333333331</v>
      </c>
      <c r="D20" s="445">
        <v>2</v>
      </c>
      <c r="E20" s="53">
        <f t="shared" si="5"/>
        <v>0.33333333333333331</v>
      </c>
      <c r="F20" s="218">
        <v>656789</v>
      </c>
      <c r="G20" s="53">
        <f t="shared" si="5"/>
        <v>0.6192915178836621</v>
      </c>
      <c r="I20" s="69">
        <v>2</v>
      </c>
      <c r="J20" s="108" t="s">
        <v>563</v>
      </c>
      <c r="K20" s="71">
        <v>2</v>
      </c>
      <c r="L20" s="87">
        <v>656789</v>
      </c>
      <c r="M20" s="71">
        <v>19784</v>
      </c>
      <c r="N20" s="115">
        <v>46113</v>
      </c>
    </row>
    <row r="21" spans="1:16">
      <c r="A21" s="49">
        <v>3</v>
      </c>
      <c r="B21" s="445">
        <v>1</v>
      </c>
      <c r="C21" s="53">
        <f t="shared" si="5"/>
        <v>0.33333333333333331</v>
      </c>
      <c r="D21" s="445">
        <v>2</v>
      </c>
      <c r="E21" s="53">
        <f t="shared" si="5"/>
        <v>0.33333333333333331</v>
      </c>
      <c r="F21" s="218">
        <v>208144</v>
      </c>
      <c r="G21" s="53">
        <f t="shared" si="5"/>
        <v>0.19626061596399599</v>
      </c>
      <c r="I21" s="69">
        <v>3</v>
      </c>
      <c r="J21" s="108" t="s">
        <v>562</v>
      </c>
      <c r="K21" s="71">
        <v>2</v>
      </c>
      <c r="L21" s="87">
        <v>208144</v>
      </c>
      <c r="M21" s="71">
        <v>18071</v>
      </c>
      <c r="N21" s="115">
        <v>45413</v>
      </c>
    </row>
    <row r="22" spans="1:16">
      <c r="A22" s="49">
        <v>4</v>
      </c>
      <c r="B22" s="445">
        <v>0</v>
      </c>
      <c r="C22" s="53">
        <f t="shared" si="5"/>
        <v>0</v>
      </c>
      <c r="D22" s="445">
        <v>0</v>
      </c>
      <c r="E22" s="53">
        <f t="shared" si="5"/>
        <v>0</v>
      </c>
      <c r="F22" s="430">
        <v>0</v>
      </c>
      <c r="G22" s="53">
        <f t="shared" si="5"/>
        <v>0</v>
      </c>
    </row>
    <row r="23" spans="1:16">
      <c r="A23" s="49" t="s">
        <v>5</v>
      </c>
      <c r="B23" s="445">
        <v>0</v>
      </c>
      <c r="C23" s="53">
        <f t="shared" si="5"/>
        <v>0</v>
      </c>
      <c r="D23" s="445">
        <v>0</v>
      </c>
      <c r="E23" s="53">
        <f t="shared" si="5"/>
        <v>0</v>
      </c>
      <c r="F23" s="430">
        <v>0</v>
      </c>
      <c r="G23" s="53">
        <f t="shared" si="5"/>
        <v>0</v>
      </c>
    </row>
    <row r="24" spans="1:16">
      <c r="A24" s="431" t="s">
        <v>8</v>
      </c>
      <c r="B24" s="432">
        <f t="shared" ref="B24:G24" si="6">SUM(B19:B23)</f>
        <v>3</v>
      </c>
      <c r="C24" s="433">
        <f t="shared" si="6"/>
        <v>1</v>
      </c>
      <c r="D24" s="432">
        <f t="shared" si="6"/>
        <v>6</v>
      </c>
      <c r="E24" s="433">
        <f t="shared" si="6"/>
        <v>1</v>
      </c>
      <c r="F24" s="434">
        <f t="shared" si="6"/>
        <v>1060549</v>
      </c>
      <c r="G24" s="433">
        <f t="shared" si="6"/>
        <v>1</v>
      </c>
    </row>
    <row r="25" spans="1:16" ht="15.75" thickBot="1"/>
    <row r="26" spans="1:16" ht="45.75" customHeight="1" thickBot="1">
      <c r="A26" s="435" t="s">
        <v>564</v>
      </c>
      <c r="B26" s="7"/>
      <c r="D26" s="7"/>
      <c r="I26" s="7"/>
      <c r="K26" s="7"/>
    </row>
    <row r="27" spans="1:16" ht="16.5" thickTop="1" thickBot="1">
      <c r="A27" s="61"/>
      <c r="B27" s="7"/>
      <c r="D27" s="7"/>
      <c r="I27" s="7"/>
      <c r="K27" s="7"/>
    </row>
    <row r="28" spans="1:16" ht="45.75" customHeight="1" thickTop="1" thickBot="1">
      <c r="A28" s="436" t="s">
        <v>23</v>
      </c>
      <c r="B28" s="7"/>
      <c r="D28" s="7"/>
      <c r="I28" s="437" t="s">
        <v>24</v>
      </c>
      <c r="K28" s="7"/>
      <c r="O28" s="78"/>
      <c r="P28" s="79"/>
    </row>
    <row r="29" spans="1:16" ht="16.5" thickTop="1" thickBot="1">
      <c r="B29" s="7"/>
      <c r="D29" s="7"/>
      <c r="I29" s="7"/>
      <c r="K29" s="7"/>
      <c r="O29" s="78"/>
      <c r="P29" s="79"/>
    </row>
    <row r="30" spans="1:16" ht="30.75" thickBot="1">
      <c r="A30" s="438" t="s">
        <v>18</v>
      </c>
      <c r="B30" s="426" t="s">
        <v>19</v>
      </c>
      <c r="C30" s="427" t="s">
        <v>1</v>
      </c>
      <c r="D30" s="426" t="s">
        <v>20</v>
      </c>
      <c r="E30" s="427" t="s">
        <v>1</v>
      </c>
      <c r="F30" s="428" t="s">
        <v>21</v>
      </c>
      <c r="G30" s="429" t="s">
        <v>1</v>
      </c>
      <c r="I30" s="439" t="s">
        <v>18</v>
      </c>
      <c r="J30" s="440" t="s">
        <v>25</v>
      </c>
      <c r="K30" s="441" t="s">
        <v>20</v>
      </c>
      <c r="L30" s="442" t="s">
        <v>21</v>
      </c>
      <c r="M30" s="440" t="s">
        <v>26</v>
      </c>
      <c r="N30" s="443" t="s">
        <v>27</v>
      </c>
      <c r="O30" s="78"/>
      <c r="P30" s="79"/>
    </row>
    <row r="31" spans="1:16" ht="15" customHeight="1" thickTop="1">
      <c r="A31" s="50">
        <v>1</v>
      </c>
      <c r="B31" s="50">
        <v>2</v>
      </c>
      <c r="C31" s="51">
        <v>1</v>
      </c>
      <c r="D31" s="50">
        <v>16</v>
      </c>
      <c r="E31" s="51">
        <v>1</v>
      </c>
      <c r="F31" s="446">
        <f>SUM(L31:L32)</f>
        <v>1137963</v>
      </c>
      <c r="G31" s="51">
        <v>1</v>
      </c>
      <c r="I31" s="69">
        <v>1</v>
      </c>
      <c r="J31" s="70" t="s">
        <v>565</v>
      </c>
      <c r="K31" s="71">
        <v>8</v>
      </c>
      <c r="L31" s="87">
        <v>554426</v>
      </c>
      <c r="M31" s="71">
        <v>19316</v>
      </c>
      <c r="N31" s="115">
        <v>44287</v>
      </c>
    </row>
    <row r="32" spans="1:16">
      <c r="A32" s="49">
        <v>2</v>
      </c>
      <c r="B32" s="49">
        <v>0</v>
      </c>
      <c r="C32" s="53">
        <v>0</v>
      </c>
      <c r="D32" s="49">
        <v>0</v>
      </c>
      <c r="E32" s="53">
        <v>0</v>
      </c>
      <c r="F32" s="430">
        <v>0</v>
      </c>
      <c r="G32" s="53">
        <v>0</v>
      </c>
      <c r="I32" s="69">
        <v>1</v>
      </c>
      <c r="J32" s="70" t="s">
        <v>566</v>
      </c>
      <c r="K32" s="71">
        <v>8</v>
      </c>
      <c r="L32" s="87">
        <v>583537</v>
      </c>
      <c r="M32" s="71">
        <v>19401</v>
      </c>
      <c r="N32" s="115">
        <v>44287</v>
      </c>
    </row>
    <row r="33" spans="1:16">
      <c r="A33" s="49">
        <v>3</v>
      </c>
      <c r="B33" s="49">
        <v>0</v>
      </c>
      <c r="C33" s="53">
        <v>0</v>
      </c>
      <c r="D33" s="49">
        <v>0</v>
      </c>
      <c r="E33" s="53">
        <v>0</v>
      </c>
      <c r="F33" s="430">
        <v>0</v>
      </c>
      <c r="G33" s="53">
        <v>0</v>
      </c>
    </row>
    <row r="34" spans="1:16">
      <c r="A34" s="49">
        <v>4</v>
      </c>
      <c r="B34" s="49">
        <v>0</v>
      </c>
      <c r="C34" s="53">
        <v>0</v>
      </c>
      <c r="D34" s="49">
        <v>0</v>
      </c>
      <c r="E34" s="53">
        <v>0</v>
      </c>
      <c r="F34" s="430">
        <v>0</v>
      </c>
      <c r="G34" s="53">
        <v>0</v>
      </c>
    </row>
    <row r="35" spans="1:16">
      <c r="A35" s="49" t="s">
        <v>5</v>
      </c>
      <c r="B35" s="49">
        <v>0</v>
      </c>
      <c r="C35" s="53">
        <v>0</v>
      </c>
      <c r="D35" s="49">
        <v>0</v>
      </c>
      <c r="E35" s="53">
        <v>0</v>
      </c>
      <c r="F35" s="430">
        <v>0</v>
      </c>
      <c r="G35" s="53">
        <v>0</v>
      </c>
    </row>
    <row r="36" spans="1:16">
      <c r="A36" s="431" t="s">
        <v>8</v>
      </c>
      <c r="B36" s="431">
        <f t="shared" ref="B36:G36" si="7">SUM(B31:B35)</f>
        <v>2</v>
      </c>
      <c r="C36" s="433">
        <f t="shared" si="7"/>
        <v>1</v>
      </c>
      <c r="D36" s="431">
        <f t="shared" si="7"/>
        <v>16</v>
      </c>
      <c r="E36" s="433">
        <f t="shared" si="7"/>
        <v>1</v>
      </c>
      <c r="F36" s="434">
        <f t="shared" si="7"/>
        <v>1137963</v>
      </c>
      <c r="G36" s="433">
        <f t="shared" si="7"/>
        <v>1</v>
      </c>
    </row>
    <row r="37" spans="1:16" ht="15.75" thickBot="1">
      <c r="J37" s="75"/>
      <c r="K37" s="75"/>
      <c r="L37" s="358"/>
      <c r="P37" s="79"/>
    </row>
    <row r="38" spans="1:16" ht="45.75" customHeight="1" thickBot="1">
      <c r="A38" s="435" t="s">
        <v>567</v>
      </c>
      <c r="B38" s="7"/>
      <c r="D38" s="7"/>
      <c r="I38" s="7"/>
      <c r="K38" s="7"/>
      <c r="P38" s="79"/>
    </row>
    <row r="39" spans="1:16" ht="16.5" thickTop="1" thickBot="1">
      <c r="A39" s="61"/>
      <c r="B39" s="7"/>
      <c r="D39" s="7"/>
      <c r="I39" s="7"/>
      <c r="K39" s="7"/>
    </row>
    <row r="40" spans="1:16" ht="45.75" customHeight="1" thickTop="1" thickBot="1">
      <c r="A40" s="436" t="s">
        <v>23</v>
      </c>
      <c r="B40" s="7"/>
      <c r="D40" s="7"/>
      <c r="I40" s="437" t="s">
        <v>24</v>
      </c>
      <c r="K40" s="7"/>
    </row>
    <row r="41" spans="1:16" ht="16.5" thickTop="1" thickBot="1">
      <c r="B41" s="7"/>
      <c r="D41" s="7"/>
      <c r="I41" s="7"/>
      <c r="K41" s="7"/>
    </row>
    <row r="42" spans="1:16" ht="45.75" customHeight="1" thickBot="1">
      <c r="A42" s="438" t="s">
        <v>18</v>
      </c>
      <c r="B42" s="426" t="s">
        <v>19</v>
      </c>
      <c r="C42" s="427" t="s">
        <v>1</v>
      </c>
      <c r="D42" s="426" t="s">
        <v>20</v>
      </c>
      <c r="E42" s="427" t="s">
        <v>1</v>
      </c>
      <c r="F42" s="428" t="s">
        <v>21</v>
      </c>
      <c r="G42" s="429" t="s">
        <v>1</v>
      </c>
      <c r="I42" s="439" t="s">
        <v>18</v>
      </c>
      <c r="J42" s="440" t="s">
        <v>25</v>
      </c>
      <c r="K42" s="441" t="s">
        <v>20</v>
      </c>
      <c r="L42" s="442" t="s">
        <v>21</v>
      </c>
      <c r="M42" s="440" t="s">
        <v>26</v>
      </c>
      <c r="N42" s="443" t="s">
        <v>27</v>
      </c>
    </row>
    <row r="43" spans="1:16" ht="15.75" thickTop="1">
      <c r="A43" s="50">
        <v>1</v>
      </c>
      <c r="B43" s="50">
        <v>0</v>
      </c>
      <c r="C43" s="51">
        <v>0</v>
      </c>
      <c r="D43" s="50">
        <v>0</v>
      </c>
      <c r="E43" s="51">
        <v>0</v>
      </c>
      <c r="F43" s="446">
        <v>0</v>
      </c>
      <c r="G43" s="51">
        <v>0</v>
      </c>
      <c r="I43" s="69">
        <v>2</v>
      </c>
      <c r="J43" s="108" t="s">
        <v>568</v>
      </c>
      <c r="K43" s="71">
        <v>2</v>
      </c>
      <c r="L43" s="87">
        <v>226157</v>
      </c>
      <c r="M43" s="71">
        <v>29735</v>
      </c>
      <c r="N43" s="115">
        <v>46204</v>
      </c>
    </row>
    <row r="44" spans="1:16">
      <c r="A44" s="49">
        <v>2</v>
      </c>
      <c r="B44" s="49">
        <v>7</v>
      </c>
      <c r="C44" s="53">
        <v>1</v>
      </c>
      <c r="D44" s="49">
        <v>14</v>
      </c>
      <c r="E44" s="53">
        <v>1</v>
      </c>
      <c r="F44" s="430">
        <f>SUM(L43:L49)</f>
        <v>1531206</v>
      </c>
      <c r="G44" s="53">
        <v>1</v>
      </c>
      <c r="I44" s="69">
        <v>2</v>
      </c>
      <c r="J44" s="108" t="s">
        <v>568</v>
      </c>
      <c r="K44" s="71">
        <v>2</v>
      </c>
      <c r="L44" s="87">
        <v>186394</v>
      </c>
      <c r="M44" s="71">
        <v>29746</v>
      </c>
      <c r="N44" s="115">
        <v>46204</v>
      </c>
    </row>
    <row r="45" spans="1:16">
      <c r="A45" s="49">
        <v>3</v>
      </c>
      <c r="B45" s="49">
        <v>0</v>
      </c>
      <c r="C45" s="53">
        <v>0</v>
      </c>
      <c r="D45" s="49">
        <v>0</v>
      </c>
      <c r="E45" s="53">
        <v>0</v>
      </c>
      <c r="F45" s="430">
        <v>0</v>
      </c>
      <c r="G45" s="53">
        <v>0</v>
      </c>
      <c r="I45" s="69">
        <v>2</v>
      </c>
      <c r="J45" s="108" t="s">
        <v>568</v>
      </c>
      <c r="K45" s="71">
        <v>2</v>
      </c>
      <c r="L45" s="87">
        <v>230967</v>
      </c>
      <c r="M45" s="71">
        <v>29750</v>
      </c>
      <c r="N45" s="115">
        <v>46204</v>
      </c>
    </row>
    <row r="46" spans="1:16">
      <c r="A46" s="49">
        <v>4</v>
      </c>
      <c r="B46" s="49">
        <v>0</v>
      </c>
      <c r="C46" s="53">
        <v>0</v>
      </c>
      <c r="D46" s="49">
        <v>0</v>
      </c>
      <c r="E46" s="53">
        <v>0</v>
      </c>
      <c r="F46" s="430">
        <v>0</v>
      </c>
      <c r="G46" s="53">
        <v>0</v>
      </c>
      <c r="I46" s="69">
        <v>2</v>
      </c>
      <c r="J46" s="108" t="s">
        <v>568</v>
      </c>
      <c r="K46" s="71">
        <v>2</v>
      </c>
      <c r="L46" s="87">
        <v>232549</v>
      </c>
      <c r="M46" s="71">
        <v>29761</v>
      </c>
      <c r="N46" s="115">
        <v>46204</v>
      </c>
    </row>
    <row r="47" spans="1:16">
      <c r="A47" s="49" t="s">
        <v>5</v>
      </c>
      <c r="B47" s="49">
        <v>0</v>
      </c>
      <c r="C47" s="53">
        <v>0</v>
      </c>
      <c r="D47" s="49">
        <v>0</v>
      </c>
      <c r="E47" s="53">
        <v>0</v>
      </c>
      <c r="F47" s="430">
        <v>0</v>
      </c>
      <c r="G47" s="53">
        <v>0</v>
      </c>
      <c r="I47" s="69">
        <v>2</v>
      </c>
      <c r="J47" s="108" t="s">
        <v>568</v>
      </c>
      <c r="K47" s="71">
        <v>2</v>
      </c>
      <c r="L47" s="87">
        <v>234965</v>
      </c>
      <c r="M47" s="71">
        <v>29772</v>
      </c>
      <c r="N47" s="115">
        <v>46204</v>
      </c>
    </row>
    <row r="48" spans="1:16">
      <c r="A48" s="431" t="s">
        <v>8</v>
      </c>
      <c r="B48" s="431">
        <f>SUM(B43:B47)</f>
        <v>7</v>
      </c>
      <c r="C48" s="433">
        <f>SUM(C43:C47)</f>
        <v>1</v>
      </c>
      <c r="D48" s="431">
        <f>SUM(D43:D47)</f>
        <v>14</v>
      </c>
      <c r="E48" s="433">
        <f>SUM(E43:E47)</f>
        <v>1</v>
      </c>
      <c r="F48" s="434">
        <f>SUM(F45:F47)</f>
        <v>0</v>
      </c>
      <c r="G48" s="433">
        <v>0</v>
      </c>
      <c r="I48" s="69">
        <v>2</v>
      </c>
      <c r="J48" s="108" t="s">
        <v>568</v>
      </c>
      <c r="K48" s="71">
        <v>2</v>
      </c>
      <c r="L48" s="87">
        <v>223708</v>
      </c>
      <c r="M48" s="71">
        <v>29783</v>
      </c>
      <c r="N48" s="115">
        <v>46204</v>
      </c>
    </row>
    <row r="49" spans="1:16" ht="15.75" thickBot="1">
      <c r="I49" s="69">
        <v>2</v>
      </c>
      <c r="J49" s="108" t="s">
        <v>568</v>
      </c>
      <c r="K49" s="71">
        <v>2</v>
      </c>
      <c r="L49" s="87">
        <v>196466</v>
      </c>
      <c r="M49" s="71">
        <v>29805</v>
      </c>
      <c r="N49" s="115">
        <v>46204</v>
      </c>
    </row>
    <row r="50" spans="1:16" ht="45.75" customHeight="1" thickBot="1">
      <c r="A50" s="435" t="s">
        <v>569</v>
      </c>
      <c r="B50" s="7"/>
      <c r="D50" s="7"/>
      <c r="I50" s="7"/>
      <c r="K50" s="7"/>
    </row>
    <row r="51" spans="1:16" ht="16.5" thickTop="1" thickBot="1">
      <c r="A51" s="61"/>
      <c r="B51" s="7"/>
      <c r="D51" s="7"/>
      <c r="I51" s="7"/>
      <c r="K51" s="7"/>
    </row>
    <row r="52" spans="1:16" ht="45.75" customHeight="1" thickTop="1" thickBot="1">
      <c r="A52" s="436" t="s">
        <v>23</v>
      </c>
      <c r="B52" s="7"/>
      <c r="D52" s="7"/>
      <c r="I52" s="437" t="s">
        <v>24</v>
      </c>
      <c r="K52" s="7"/>
    </row>
    <row r="53" spans="1:16" ht="16.5" thickTop="1" thickBot="1">
      <c r="B53" s="7"/>
      <c r="D53" s="7"/>
      <c r="I53" s="7"/>
      <c r="K53" s="7"/>
    </row>
    <row r="54" spans="1:16" ht="45.75" customHeight="1" thickBot="1">
      <c r="A54" s="438" t="s">
        <v>18</v>
      </c>
      <c r="B54" s="426" t="s">
        <v>19</v>
      </c>
      <c r="C54" s="427" t="s">
        <v>1</v>
      </c>
      <c r="D54" s="426" t="s">
        <v>20</v>
      </c>
      <c r="E54" s="427" t="s">
        <v>1</v>
      </c>
      <c r="F54" s="428" t="s">
        <v>21</v>
      </c>
      <c r="G54" s="429" t="s">
        <v>1</v>
      </c>
      <c r="I54" s="439" t="s">
        <v>18</v>
      </c>
      <c r="J54" s="440" t="s">
        <v>25</v>
      </c>
      <c r="K54" s="441" t="s">
        <v>20</v>
      </c>
      <c r="L54" s="442" t="s">
        <v>21</v>
      </c>
      <c r="M54" s="440" t="s">
        <v>26</v>
      </c>
      <c r="N54" s="443" t="s">
        <v>27</v>
      </c>
    </row>
    <row r="55" spans="1:16" ht="15.75" thickTop="1">
      <c r="A55" s="50">
        <v>1</v>
      </c>
      <c r="B55" s="50">
        <v>1</v>
      </c>
      <c r="C55" s="51">
        <f>B55/B$60</f>
        <v>0.5</v>
      </c>
      <c r="D55" s="50">
        <v>5</v>
      </c>
      <c r="E55" s="51">
        <f>D55/D$60</f>
        <v>0.29411764705882354</v>
      </c>
      <c r="F55" s="446">
        <f>L55</f>
        <v>663162</v>
      </c>
      <c r="G55" s="51">
        <f>F55/F$60</f>
        <v>0.51585537175296636</v>
      </c>
      <c r="I55" s="69">
        <v>1</v>
      </c>
      <c r="J55" s="70" t="s">
        <v>570</v>
      </c>
      <c r="K55" s="71">
        <v>5</v>
      </c>
      <c r="L55" s="87">
        <v>663162</v>
      </c>
      <c r="M55" s="71">
        <v>29595</v>
      </c>
      <c r="N55" s="115">
        <v>41974</v>
      </c>
    </row>
    <row r="56" spans="1:16" ht="15" customHeight="1">
      <c r="A56" s="49">
        <v>2</v>
      </c>
      <c r="B56" s="49">
        <v>0</v>
      </c>
      <c r="C56" s="53">
        <f t="shared" ref="C56:C59" si="8">B56/B$60</f>
        <v>0</v>
      </c>
      <c r="D56" s="49">
        <v>0</v>
      </c>
      <c r="E56" s="53">
        <f t="shared" ref="E56:E59" si="9">D56/D$60</f>
        <v>0</v>
      </c>
      <c r="F56" s="430">
        <v>0</v>
      </c>
      <c r="G56" s="53">
        <f t="shared" ref="G56:G59" si="10">F56/F$60</f>
        <v>0</v>
      </c>
      <c r="I56" s="69">
        <v>3</v>
      </c>
      <c r="J56" s="70" t="s">
        <v>571</v>
      </c>
      <c r="K56" s="71">
        <v>12</v>
      </c>
      <c r="L56" s="87">
        <v>622396</v>
      </c>
      <c r="M56" s="71">
        <v>86564</v>
      </c>
      <c r="N56" s="115">
        <v>45717</v>
      </c>
      <c r="P56" s="79"/>
    </row>
    <row r="57" spans="1:16">
      <c r="A57" s="49">
        <v>3</v>
      </c>
      <c r="B57" s="49">
        <v>1</v>
      </c>
      <c r="C57" s="53">
        <f t="shared" si="8"/>
        <v>0.5</v>
      </c>
      <c r="D57" s="49">
        <v>12</v>
      </c>
      <c r="E57" s="53">
        <f t="shared" si="9"/>
        <v>0.70588235294117652</v>
      </c>
      <c r="F57" s="430">
        <f>L56</f>
        <v>622396</v>
      </c>
      <c r="G57" s="53">
        <f t="shared" si="10"/>
        <v>0.48414462824703358</v>
      </c>
      <c r="J57" s="75"/>
      <c r="K57" s="75"/>
      <c r="L57" s="358"/>
      <c r="N57" s="75"/>
      <c r="P57" s="79"/>
    </row>
    <row r="58" spans="1:16">
      <c r="A58" s="49">
        <v>4</v>
      </c>
      <c r="B58" s="49">
        <v>0</v>
      </c>
      <c r="C58" s="53">
        <f t="shared" si="8"/>
        <v>0</v>
      </c>
      <c r="D58" s="49">
        <v>0</v>
      </c>
      <c r="E58" s="53">
        <f t="shared" si="9"/>
        <v>0</v>
      </c>
      <c r="F58" s="430">
        <v>0</v>
      </c>
      <c r="G58" s="53">
        <f t="shared" si="10"/>
        <v>0</v>
      </c>
      <c r="J58" s="75"/>
      <c r="K58" s="75"/>
      <c r="L58" s="358"/>
      <c r="N58" s="75"/>
      <c r="P58" s="79"/>
    </row>
    <row r="59" spans="1:16">
      <c r="A59" s="49" t="s">
        <v>5</v>
      </c>
      <c r="B59" s="49">
        <v>0</v>
      </c>
      <c r="C59" s="53">
        <f t="shared" si="8"/>
        <v>0</v>
      </c>
      <c r="D59" s="49">
        <v>0</v>
      </c>
      <c r="E59" s="53">
        <f t="shared" si="9"/>
        <v>0</v>
      </c>
      <c r="F59" s="430">
        <v>0</v>
      </c>
      <c r="G59" s="53">
        <f t="shared" si="10"/>
        <v>0</v>
      </c>
      <c r="J59" s="75"/>
      <c r="K59" s="75"/>
      <c r="L59" s="358"/>
      <c r="N59" s="75"/>
      <c r="P59" s="79"/>
    </row>
    <row r="60" spans="1:16">
      <c r="A60" s="431" t="s">
        <v>8</v>
      </c>
      <c r="B60" s="431">
        <f t="shared" ref="B60:G60" si="11">SUM(B55:B59)</f>
        <v>2</v>
      </c>
      <c r="C60" s="433">
        <f t="shared" si="11"/>
        <v>1</v>
      </c>
      <c r="D60" s="431">
        <f t="shared" si="11"/>
        <v>17</v>
      </c>
      <c r="E60" s="433">
        <f t="shared" si="11"/>
        <v>1</v>
      </c>
      <c r="F60" s="434">
        <f t="shared" si="11"/>
        <v>1285558</v>
      </c>
      <c r="G60" s="433">
        <f t="shared" si="11"/>
        <v>1</v>
      </c>
      <c r="J60" s="75"/>
      <c r="K60" s="75"/>
      <c r="L60" s="358"/>
      <c r="N60" s="75"/>
      <c r="P60" s="79"/>
    </row>
    <row r="61" spans="1:16" ht="15.75" thickBot="1">
      <c r="J61" s="75"/>
      <c r="K61" s="75"/>
      <c r="L61" s="358"/>
      <c r="P61" s="79"/>
    </row>
    <row r="62" spans="1:16" ht="45.75" customHeight="1" thickBot="1">
      <c r="A62" s="435" t="s">
        <v>572</v>
      </c>
      <c r="B62" s="7"/>
      <c r="D62" s="7"/>
      <c r="I62" s="7"/>
      <c r="K62" s="7"/>
      <c r="P62" s="79"/>
    </row>
    <row r="63" spans="1:16" ht="16.5" thickTop="1" thickBot="1">
      <c r="A63" s="61"/>
      <c r="B63" s="7"/>
      <c r="D63" s="7"/>
      <c r="I63" s="7"/>
      <c r="K63" s="7"/>
    </row>
    <row r="64" spans="1:16" ht="45.75" customHeight="1" thickTop="1" thickBot="1">
      <c r="A64" s="436" t="s">
        <v>23</v>
      </c>
      <c r="B64" s="7"/>
      <c r="D64" s="7"/>
      <c r="I64" s="437" t="s">
        <v>24</v>
      </c>
      <c r="K64" s="7"/>
    </row>
    <row r="65" spans="1:16" ht="16.5" thickTop="1" thickBot="1">
      <c r="B65" s="7"/>
      <c r="D65" s="7"/>
      <c r="I65" s="7"/>
      <c r="K65" s="7"/>
    </row>
    <row r="66" spans="1:16" ht="45.75" customHeight="1" thickBot="1">
      <c r="A66" s="438" t="s">
        <v>18</v>
      </c>
      <c r="B66" s="426" t="s">
        <v>19</v>
      </c>
      <c r="C66" s="427" t="s">
        <v>1</v>
      </c>
      <c r="D66" s="426" t="s">
        <v>20</v>
      </c>
      <c r="E66" s="427" t="s">
        <v>1</v>
      </c>
      <c r="F66" s="428" t="s">
        <v>21</v>
      </c>
      <c r="G66" s="429" t="s">
        <v>1</v>
      </c>
      <c r="I66" s="439" t="s">
        <v>18</v>
      </c>
      <c r="J66" s="440" t="s">
        <v>25</v>
      </c>
      <c r="K66" s="441" t="s">
        <v>20</v>
      </c>
      <c r="L66" s="442" t="s">
        <v>21</v>
      </c>
      <c r="M66" s="440" t="s">
        <v>26</v>
      </c>
      <c r="N66" s="443" t="s">
        <v>27</v>
      </c>
    </row>
    <row r="67" spans="1:16" ht="15.75" thickTop="1">
      <c r="A67" s="50">
        <v>1</v>
      </c>
      <c r="B67" s="184">
        <v>0</v>
      </c>
      <c r="C67" s="51">
        <v>0</v>
      </c>
      <c r="D67" s="184">
        <v>0</v>
      </c>
      <c r="E67" s="51">
        <v>0</v>
      </c>
      <c r="F67" s="446">
        <v>0</v>
      </c>
      <c r="G67" s="51">
        <v>0</v>
      </c>
      <c r="I67" s="69">
        <v>2</v>
      </c>
      <c r="J67" s="108" t="s">
        <v>573</v>
      </c>
      <c r="K67" s="71">
        <v>2</v>
      </c>
      <c r="L67" s="87">
        <v>206596</v>
      </c>
      <c r="M67" s="71">
        <v>30133</v>
      </c>
      <c r="N67" s="115">
        <v>45413</v>
      </c>
    </row>
    <row r="68" spans="1:16">
      <c r="A68" s="49">
        <v>2</v>
      </c>
      <c r="B68" s="185">
        <v>2</v>
      </c>
      <c r="C68" s="53">
        <v>1</v>
      </c>
      <c r="D68" s="185">
        <v>4</v>
      </c>
      <c r="E68" s="53">
        <v>1</v>
      </c>
      <c r="F68" s="430">
        <f>SUM(L67:L68)</f>
        <v>416177</v>
      </c>
      <c r="G68" s="53">
        <v>1</v>
      </c>
      <c r="I68" s="69">
        <v>2</v>
      </c>
      <c r="J68" s="108" t="s">
        <v>573</v>
      </c>
      <c r="K68" s="71">
        <v>2</v>
      </c>
      <c r="L68" s="87">
        <v>209581</v>
      </c>
      <c r="M68" s="71">
        <v>30166</v>
      </c>
      <c r="N68" s="115">
        <v>45413</v>
      </c>
    </row>
    <row r="69" spans="1:16">
      <c r="A69" s="49">
        <v>3</v>
      </c>
      <c r="B69" s="185">
        <v>0</v>
      </c>
      <c r="C69" s="53">
        <v>0</v>
      </c>
      <c r="D69" s="185">
        <v>0</v>
      </c>
      <c r="E69" s="53">
        <v>0</v>
      </c>
      <c r="F69" s="430">
        <v>0</v>
      </c>
      <c r="G69" s="53">
        <v>0</v>
      </c>
    </row>
    <row r="70" spans="1:16">
      <c r="A70" s="49">
        <v>4</v>
      </c>
      <c r="B70" s="185">
        <v>0</v>
      </c>
      <c r="C70" s="53">
        <v>0</v>
      </c>
      <c r="D70" s="185">
        <v>0</v>
      </c>
      <c r="E70" s="53">
        <v>0</v>
      </c>
      <c r="F70" s="430">
        <v>0</v>
      </c>
      <c r="G70" s="53">
        <v>0</v>
      </c>
    </row>
    <row r="71" spans="1:16">
      <c r="A71" s="49" t="s">
        <v>5</v>
      </c>
      <c r="B71" s="185">
        <v>0</v>
      </c>
      <c r="C71" s="53">
        <v>0</v>
      </c>
      <c r="D71" s="185">
        <v>0</v>
      </c>
      <c r="E71" s="53">
        <v>0</v>
      </c>
      <c r="F71" s="430">
        <v>0</v>
      </c>
      <c r="G71" s="53">
        <v>0</v>
      </c>
    </row>
    <row r="72" spans="1:16">
      <c r="A72" s="431" t="s">
        <v>8</v>
      </c>
      <c r="B72" s="447">
        <f t="shared" ref="B72:G72" si="12">SUM(B67:B71)</f>
        <v>2</v>
      </c>
      <c r="C72" s="433">
        <f t="shared" si="12"/>
        <v>1</v>
      </c>
      <c r="D72" s="447">
        <f t="shared" si="12"/>
        <v>4</v>
      </c>
      <c r="E72" s="433">
        <f t="shared" si="12"/>
        <v>1</v>
      </c>
      <c r="F72" s="434">
        <f t="shared" si="12"/>
        <v>416177</v>
      </c>
      <c r="G72" s="433">
        <f t="shared" si="12"/>
        <v>1</v>
      </c>
    </row>
    <row r="74" spans="1:16">
      <c r="J74" s="75"/>
      <c r="K74" s="75"/>
      <c r="L74" s="76"/>
      <c r="O74" s="78"/>
      <c r="P74" s="79"/>
    </row>
    <row r="75" spans="1:16">
      <c r="J75" s="75"/>
      <c r="K75" s="75"/>
      <c r="L75" s="76"/>
      <c r="O75" s="78"/>
      <c r="P75" s="79"/>
    </row>
    <row r="82" spans="1:9" ht="51">
      <c r="A82" s="448">
        <v>29595</v>
      </c>
      <c r="B82" s="449" t="s">
        <v>574</v>
      </c>
      <c r="C82" s="449" t="s">
        <v>575</v>
      </c>
      <c r="D82" s="450">
        <v>5</v>
      </c>
      <c r="E82" s="451">
        <v>41974</v>
      </c>
      <c r="F82" s="449" t="s">
        <v>576</v>
      </c>
      <c r="G82" s="452">
        <v>663162</v>
      </c>
      <c r="H82" s="453" t="s">
        <v>577</v>
      </c>
      <c r="I82" s="450">
        <v>1</v>
      </c>
    </row>
    <row r="83" spans="1:9" ht="63.75">
      <c r="A83" s="448">
        <v>19316</v>
      </c>
      <c r="B83" s="449" t="s">
        <v>578</v>
      </c>
      <c r="C83" s="449" t="s">
        <v>579</v>
      </c>
      <c r="D83" s="450">
        <v>8</v>
      </c>
      <c r="E83" s="451">
        <v>44287</v>
      </c>
      <c r="F83" s="449" t="s">
        <v>580</v>
      </c>
      <c r="G83" s="452">
        <v>554426</v>
      </c>
      <c r="H83" s="453" t="s">
        <v>577</v>
      </c>
      <c r="I83" s="450">
        <v>1</v>
      </c>
    </row>
    <row r="84" spans="1:9" ht="63.75">
      <c r="A84" s="448">
        <v>19401</v>
      </c>
      <c r="B84" s="449" t="s">
        <v>578</v>
      </c>
      <c r="C84" s="449" t="s">
        <v>579</v>
      </c>
      <c r="D84" s="450">
        <v>8</v>
      </c>
      <c r="E84" s="451">
        <v>44287</v>
      </c>
      <c r="F84" s="449" t="s">
        <v>581</v>
      </c>
      <c r="G84" s="452">
        <v>583537</v>
      </c>
      <c r="H84" s="453" t="s">
        <v>577</v>
      </c>
      <c r="I84" s="450">
        <v>1</v>
      </c>
    </row>
    <row r="85" spans="1:9" ht="25.5">
      <c r="A85" s="448">
        <v>18060</v>
      </c>
      <c r="B85" s="449" t="s">
        <v>582</v>
      </c>
      <c r="C85" s="449" t="s">
        <v>583</v>
      </c>
      <c r="D85" s="450">
        <v>2</v>
      </c>
      <c r="E85" s="451">
        <v>45413</v>
      </c>
      <c r="F85" s="449" t="s">
        <v>584</v>
      </c>
      <c r="G85" s="452">
        <v>195616</v>
      </c>
      <c r="H85" s="453" t="s">
        <v>577</v>
      </c>
      <c r="I85" s="450">
        <v>1</v>
      </c>
    </row>
    <row r="86" spans="1:9" ht="38.25">
      <c r="A86" s="448">
        <v>29735</v>
      </c>
      <c r="B86" s="449" t="s">
        <v>585</v>
      </c>
      <c r="C86" s="449" t="s">
        <v>586</v>
      </c>
      <c r="D86" s="450">
        <v>2</v>
      </c>
      <c r="E86" s="451">
        <v>46204</v>
      </c>
      <c r="F86" s="449" t="s">
        <v>584</v>
      </c>
      <c r="G86" s="452">
        <v>226157</v>
      </c>
      <c r="H86" s="453" t="s">
        <v>577</v>
      </c>
      <c r="I86" s="450">
        <v>2</v>
      </c>
    </row>
    <row r="87" spans="1:9" ht="38.25">
      <c r="A87" s="448">
        <v>29746</v>
      </c>
      <c r="B87" s="449" t="s">
        <v>585</v>
      </c>
      <c r="C87" s="449" t="s">
        <v>586</v>
      </c>
      <c r="D87" s="450">
        <v>2</v>
      </c>
      <c r="E87" s="451">
        <v>46204</v>
      </c>
      <c r="F87" s="449" t="s">
        <v>584</v>
      </c>
      <c r="G87" s="452">
        <v>186394</v>
      </c>
      <c r="H87" s="453" t="s">
        <v>577</v>
      </c>
      <c r="I87" s="450">
        <v>2</v>
      </c>
    </row>
    <row r="88" spans="1:9" ht="38.25">
      <c r="A88" s="448">
        <v>29750</v>
      </c>
      <c r="B88" s="449" t="s">
        <v>585</v>
      </c>
      <c r="C88" s="449" t="s">
        <v>586</v>
      </c>
      <c r="D88" s="450">
        <v>2</v>
      </c>
      <c r="E88" s="451">
        <v>46204</v>
      </c>
      <c r="F88" s="449" t="s">
        <v>584</v>
      </c>
      <c r="G88" s="452">
        <v>230967</v>
      </c>
      <c r="H88" s="453" t="s">
        <v>577</v>
      </c>
      <c r="I88" s="450">
        <v>2</v>
      </c>
    </row>
    <row r="89" spans="1:9" ht="38.25">
      <c r="A89" s="448">
        <v>29761</v>
      </c>
      <c r="B89" s="449" t="s">
        <v>585</v>
      </c>
      <c r="C89" s="449" t="s">
        <v>586</v>
      </c>
      <c r="D89" s="450">
        <v>2</v>
      </c>
      <c r="E89" s="451">
        <v>46204</v>
      </c>
      <c r="F89" s="449" t="s">
        <v>584</v>
      </c>
      <c r="G89" s="452">
        <v>232549</v>
      </c>
      <c r="H89" s="453" t="s">
        <v>577</v>
      </c>
      <c r="I89" s="450">
        <v>2</v>
      </c>
    </row>
    <row r="90" spans="1:9" ht="38.25">
      <c r="A90" s="448">
        <v>29772</v>
      </c>
      <c r="B90" s="449" t="s">
        <v>585</v>
      </c>
      <c r="C90" s="449" t="s">
        <v>586</v>
      </c>
      <c r="D90" s="450">
        <v>2</v>
      </c>
      <c r="E90" s="451">
        <v>46204</v>
      </c>
      <c r="F90" s="449" t="s">
        <v>584</v>
      </c>
      <c r="G90" s="452">
        <v>234965</v>
      </c>
      <c r="H90" s="453" t="s">
        <v>577</v>
      </c>
      <c r="I90" s="450">
        <v>2</v>
      </c>
    </row>
    <row r="91" spans="1:9" ht="38.25">
      <c r="A91" s="448">
        <v>29783</v>
      </c>
      <c r="B91" s="449" t="s">
        <v>585</v>
      </c>
      <c r="C91" s="449" t="s">
        <v>586</v>
      </c>
      <c r="D91" s="450">
        <v>2</v>
      </c>
      <c r="E91" s="451">
        <v>46204</v>
      </c>
      <c r="F91" s="449" t="s">
        <v>584</v>
      </c>
      <c r="G91" s="452">
        <v>223708</v>
      </c>
      <c r="H91" s="453" t="s">
        <v>577</v>
      </c>
      <c r="I91" s="450">
        <v>2</v>
      </c>
    </row>
    <row r="92" spans="1:9" ht="38.25">
      <c r="A92" s="448">
        <v>29805</v>
      </c>
      <c r="B92" s="449" t="s">
        <v>585</v>
      </c>
      <c r="C92" s="449" t="s">
        <v>586</v>
      </c>
      <c r="D92" s="450">
        <v>2</v>
      </c>
      <c r="E92" s="451">
        <v>46204</v>
      </c>
      <c r="F92" s="449" t="s">
        <v>584</v>
      </c>
      <c r="G92" s="452">
        <v>196466</v>
      </c>
      <c r="H92" s="453" t="s">
        <v>577</v>
      </c>
      <c r="I92" s="450">
        <v>2</v>
      </c>
    </row>
    <row r="93" spans="1:9" ht="25.5">
      <c r="A93" s="448">
        <v>30133</v>
      </c>
      <c r="B93" s="449" t="s">
        <v>587</v>
      </c>
      <c r="C93" s="449" t="s">
        <v>588</v>
      </c>
      <c r="D93" s="450">
        <v>2</v>
      </c>
      <c r="E93" s="451">
        <v>45413</v>
      </c>
      <c r="F93" s="449" t="s">
        <v>584</v>
      </c>
      <c r="G93" s="452">
        <v>206596</v>
      </c>
      <c r="H93" s="453" t="s">
        <v>577</v>
      </c>
      <c r="I93" s="450">
        <v>2</v>
      </c>
    </row>
    <row r="94" spans="1:9" ht="25.5">
      <c r="A94" s="448">
        <v>30166</v>
      </c>
      <c r="B94" s="449" t="s">
        <v>587</v>
      </c>
      <c r="C94" s="449" t="s">
        <v>588</v>
      </c>
      <c r="D94" s="450">
        <v>2</v>
      </c>
      <c r="E94" s="451">
        <v>45413</v>
      </c>
      <c r="F94" s="449" t="s">
        <v>584</v>
      </c>
      <c r="G94" s="452">
        <v>209581</v>
      </c>
      <c r="H94" s="453" t="s">
        <v>577</v>
      </c>
      <c r="I94" s="450">
        <v>2</v>
      </c>
    </row>
    <row r="95" spans="1:9" ht="25.5">
      <c r="A95" s="448">
        <v>19784</v>
      </c>
      <c r="B95" s="449" t="s">
        <v>582</v>
      </c>
      <c r="C95" s="449" t="s">
        <v>589</v>
      </c>
      <c r="D95" s="450">
        <v>2</v>
      </c>
      <c r="E95" s="451">
        <v>46113</v>
      </c>
      <c r="F95" s="449" t="s">
        <v>584</v>
      </c>
      <c r="G95" s="452">
        <v>656789</v>
      </c>
      <c r="H95" s="453" t="s">
        <v>577</v>
      </c>
      <c r="I95" s="450">
        <v>2</v>
      </c>
    </row>
    <row r="96" spans="1:9" ht="63.75">
      <c r="A96" s="448">
        <v>86564</v>
      </c>
      <c r="B96" s="449" t="s">
        <v>574</v>
      </c>
      <c r="C96" s="449" t="s">
        <v>590</v>
      </c>
      <c r="D96" s="450">
        <v>12</v>
      </c>
      <c r="E96" s="451">
        <v>45717</v>
      </c>
      <c r="F96" s="449" t="s">
        <v>591</v>
      </c>
      <c r="G96" s="452">
        <v>622396</v>
      </c>
      <c r="H96" s="453" t="s">
        <v>577</v>
      </c>
      <c r="I96" s="450">
        <v>3</v>
      </c>
    </row>
    <row r="97" spans="1:9" ht="25.5">
      <c r="A97" s="448">
        <v>18071</v>
      </c>
      <c r="B97" s="449" t="s">
        <v>582</v>
      </c>
      <c r="C97" s="449" t="s">
        <v>583</v>
      </c>
      <c r="D97" s="450">
        <v>2</v>
      </c>
      <c r="E97" s="451">
        <v>45413</v>
      </c>
      <c r="F97" s="449" t="s">
        <v>584</v>
      </c>
      <c r="G97" s="452">
        <v>208144</v>
      </c>
      <c r="H97" s="453" t="s">
        <v>577</v>
      </c>
      <c r="I97" s="450">
        <v>3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EBE87-66D4-4DD7-82F7-4BC8A1B5FCC1}">
  <dimension ref="A1:Q48"/>
  <sheetViews>
    <sheetView topLeftCell="A23" workbookViewId="0">
      <selection activeCell="H46" sqref="H46"/>
    </sheetView>
  </sheetViews>
  <sheetFormatPr baseColWidth="10" defaultRowHeight="15"/>
  <cols>
    <col min="1" max="1" width="24.5703125" customWidth="1"/>
    <col min="2" max="2" width="14.7109375" style="7" customWidth="1"/>
    <col min="3" max="3" width="11.42578125" style="42"/>
    <col min="4" max="4" width="11.42578125" style="7"/>
    <col min="5" max="5" width="11.42578125" style="42"/>
    <col min="6" max="6" width="15.5703125" style="324" customWidth="1"/>
    <col min="7" max="7" width="11.42578125" style="42"/>
    <col min="9" max="9" width="16" customWidth="1"/>
    <col min="10" max="10" width="43.5703125" customWidth="1"/>
    <col min="12" max="12" width="13.5703125" style="324" customWidth="1"/>
    <col min="14" max="14" width="13.42578125" customWidth="1"/>
  </cols>
  <sheetData>
    <row r="1" spans="1:9" ht="45.75" customHeight="1" thickTop="1" thickBot="1">
      <c r="A1" s="339" t="s">
        <v>532</v>
      </c>
      <c r="B1" s="41" t="s">
        <v>16</v>
      </c>
    </row>
    <row r="2" spans="1:9" ht="16.5" thickTop="1" thickBot="1">
      <c r="A2" s="43"/>
      <c r="B2" s="41"/>
    </row>
    <row r="3" spans="1:9" ht="45.75" customHeight="1" thickBot="1">
      <c r="A3" s="454" t="s">
        <v>533</v>
      </c>
      <c r="B3" s="455"/>
    </row>
    <row r="4" spans="1:9" ht="15.75" thickBot="1"/>
    <row r="5" spans="1:9" ht="45.75" customHeight="1" thickBot="1">
      <c r="A5" s="340" t="s">
        <v>18</v>
      </c>
      <c r="B5" s="341" t="s">
        <v>19</v>
      </c>
      <c r="C5" s="342" t="s">
        <v>1</v>
      </c>
      <c r="D5" s="341" t="s">
        <v>20</v>
      </c>
      <c r="E5" s="342" t="s">
        <v>1</v>
      </c>
      <c r="F5" s="343" t="s">
        <v>21</v>
      </c>
      <c r="G5" s="344" t="s">
        <v>1</v>
      </c>
    </row>
    <row r="6" spans="1:9" ht="15.75" thickTop="1">
      <c r="A6" s="49">
        <v>1</v>
      </c>
      <c r="B6" s="50">
        <v>0</v>
      </c>
      <c r="C6" s="51">
        <v>0</v>
      </c>
      <c r="D6" s="50">
        <v>0</v>
      </c>
      <c r="E6" s="51">
        <v>0</v>
      </c>
      <c r="F6" s="203">
        <v>0</v>
      </c>
      <c r="G6" s="51">
        <v>0</v>
      </c>
    </row>
    <row r="7" spans="1:9">
      <c r="A7" s="49">
        <v>2</v>
      </c>
      <c r="B7" s="49">
        <v>0</v>
      </c>
      <c r="C7" s="53">
        <v>0</v>
      </c>
      <c r="D7" s="49">
        <v>0</v>
      </c>
      <c r="E7" s="53">
        <v>0</v>
      </c>
      <c r="F7" s="205">
        <v>0</v>
      </c>
      <c r="G7" s="53">
        <v>0</v>
      </c>
    </row>
    <row r="8" spans="1:9">
      <c r="A8" s="49">
        <v>3</v>
      </c>
      <c r="B8" s="49">
        <v>0</v>
      </c>
      <c r="C8" s="53">
        <v>0</v>
      </c>
      <c r="D8" s="49">
        <v>0</v>
      </c>
      <c r="E8" s="53">
        <v>0</v>
      </c>
      <c r="F8" s="205">
        <v>0</v>
      </c>
      <c r="G8" s="53">
        <v>0</v>
      </c>
    </row>
    <row r="9" spans="1:9">
      <c r="A9" s="49">
        <v>4</v>
      </c>
      <c r="B9" s="49">
        <v>0</v>
      </c>
      <c r="C9" s="53">
        <v>0</v>
      </c>
      <c r="D9" s="49">
        <v>0</v>
      </c>
      <c r="E9" s="53">
        <v>0</v>
      </c>
      <c r="F9" s="205">
        <v>0</v>
      </c>
      <c r="G9" s="53">
        <v>0</v>
      </c>
    </row>
    <row r="10" spans="1:9">
      <c r="A10" s="49" t="s">
        <v>5</v>
      </c>
      <c r="B10" s="49">
        <f>SUM(B23,B35,B47)</f>
        <v>7</v>
      </c>
      <c r="C10" s="53">
        <v>1</v>
      </c>
      <c r="D10" s="49">
        <f>SUM(D23,D35,D47)</f>
        <v>43</v>
      </c>
      <c r="E10" s="53">
        <v>1</v>
      </c>
      <c r="F10" s="345">
        <f>SUM(F23,F35,F47)</f>
        <v>4689397</v>
      </c>
      <c r="G10" s="53">
        <v>1</v>
      </c>
    </row>
    <row r="11" spans="1:9">
      <c r="A11" s="346" t="s">
        <v>8</v>
      </c>
      <c r="B11" s="346">
        <f t="shared" ref="B11:G11" si="0">SUM(B6:B10)</f>
        <v>7</v>
      </c>
      <c r="C11" s="347">
        <f t="shared" si="0"/>
        <v>1</v>
      </c>
      <c r="D11" s="346">
        <f t="shared" si="0"/>
        <v>43</v>
      </c>
      <c r="E11" s="347">
        <f t="shared" si="0"/>
        <v>1</v>
      </c>
      <c r="F11" s="348">
        <f t="shared" si="0"/>
        <v>4689397</v>
      </c>
      <c r="G11" s="347">
        <f t="shared" si="0"/>
        <v>1</v>
      </c>
    </row>
    <row r="13" spans="1:9" ht="15.75" thickBot="1"/>
    <row r="14" spans="1:9" ht="45.75" customHeight="1" thickBot="1">
      <c r="A14" s="349" t="s">
        <v>534</v>
      </c>
      <c r="E14" s="59"/>
    </row>
    <row r="15" spans="1:9" ht="15.75" thickBot="1">
      <c r="A15" s="61"/>
      <c r="E15" s="59"/>
    </row>
    <row r="16" spans="1:9" ht="45.75" customHeight="1" thickTop="1" thickBot="1">
      <c r="A16" s="350" t="s">
        <v>23</v>
      </c>
      <c r="E16" s="59"/>
      <c r="I16" s="351" t="s">
        <v>24</v>
      </c>
    </row>
    <row r="17" spans="1:17" ht="16.5" thickTop="1" thickBot="1"/>
    <row r="18" spans="1:17" ht="45.75" customHeight="1" thickBot="1">
      <c r="A18" s="352" t="s">
        <v>18</v>
      </c>
      <c r="B18" s="341" t="s">
        <v>19</v>
      </c>
      <c r="C18" s="342" t="s">
        <v>1</v>
      </c>
      <c r="D18" s="341" t="s">
        <v>20</v>
      </c>
      <c r="E18" s="342" t="s">
        <v>1</v>
      </c>
      <c r="F18" s="343" t="s">
        <v>21</v>
      </c>
      <c r="G18" s="344" t="s">
        <v>1</v>
      </c>
      <c r="I18" s="353" t="s">
        <v>18</v>
      </c>
      <c r="J18" s="354" t="s">
        <v>25</v>
      </c>
      <c r="K18" s="354" t="s">
        <v>20</v>
      </c>
      <c r="L18" s="355" t="s">
        <v>21</v>
      </c>
      <c r="M18" s="354" t="s">
        <v>26</v>
      </c>
      <c r="N18" s="356" t="s">
        <v>27</v>
      </c>
    </row>
    <row r="19" spans="1:17" ht="15.75" thickTop="1">
      <c r="A19" s="50">
        <v>1</v>
      </c>
      <c r="B19" s="50">
        <v>0</v>
      </c>
      <c r="C19" s="51">
        <v>0</v>
      </c>
      <c r="D19" s="50">
        <v>0</v>
      </c>
      <c r="E19" s="51">
        <v>0</v>
      </c>
      <c r="F19" s="203">
        <v>0</v>
      </c>
      <c r="G19" s="51">
        <v>0</v>
      </c>
      <c r="I19" s="174">
        <v>6</v>
      </c>
      <c r="J19" s="357" t="s">
        <v>535</v>
      </c>
      <c r="K19" s="71">
        <v>11</v>
      </c>
      <c r="L19" s="87">
        <v>932520</v>
      </c>
      <c r="M19" s="71">
        <v>2520</v>
      </c>
      <c r="N19" s="73">
        <v>45078</v>
      </c>
    </row>
    <row r="20" spans="1:17">
      <c r="A20" s="49">
        <v>2</v>
      </c>
      <c r="B20" s="49">
        <v>0</v>
      </c>
      <c r="C20" s="53">
        <v>0</v>
      </c>
      <c r="D20" s="49">
        <v>0</v>
      </c>
      <c r="E20" s="53">
        <v>0</v>
      </c>
      <c r="F20" s="205">
        <v>0</v>
      </c>
      <c r="G20" s="53">
        <v>0</v>
      </c>
    </row>
    <row r="21" spans="1:17">
      <c r="A21" s="49">
        <v>3</v>
      </c>
      <c r="B21" s="49">
        <v>0</v>
      </c>
      <c r="C21" s="53">
        <v>0</v>
      </c>
      <c r="D21" s="49">
        <v>0</v>
      </c>
      <c r="E21" s="53">
        <v>0</v>
      </c>
      <c r="F21" s="205">
        <v>0</v>
      </c>
      <c r="G21" s="53">
        <v>0</v>
      </c>
    </row>
    <row r="22" spans="1:17">
      <c r="A22" s="49">
        <v>4</v>
      </c>
      <c r="B22" s="49">
        <v>0</v>
      </c>
      <c r="C22" s="53">
        <v>0</v>
      </c>
      <c r="D22" s="49">
        <v>0</v>
      </c>
      <c r="E22" s="53">
        <v>0</v>
      </c>
      <c r="F22" s="205">
        <v>0</v>
      </c>
      <c r="G22" s="53">
        <v>0</v>
      </c>
    </row>
    <row r="23" spans="1:17">
      <c r="A23" s="49" t="s">
        <v>5</v>
      </c>
      <c r="B23" s="49">
        <v>1</v>
      </c>
      <c r="C23" s="53">
        <v>1</v>
      </c>
      <c r="D23" s="49">
        <v>11</v>
      </c>
      <c r="E23" s="53">
        <v>1</v>
      </c>
      <c r="F23" s="205">
        <f>L19</f>
        <v>932520</v>
      </c>
      <c r="G23" s="53">
        <v>0</v>
      </c>
      <c r="I23" s="74"/>
      <c r="J23" s="75"/>
      <c r="K23" s="75"/>
      <c r="L23" s="358"/>
      <c r="P23" s="79"/>
      <c r="Q23" s="80"/>
    </row>
    <row r="24" spans="1:17">
      <c r="A24" s="346" t="s">
        <v>8</v>
      </c>
      <c r="B24" s="346">
        <f t="shared" ref="B24:G24" si="1">SUM(B19:B23)</f>
        <v>1</v>
      </c>
      <c r="C24" s="347">
        <f t="shared" si="1"/>
        <v>1</v>
      </c>
      <c r="D24" s="346">
        <f t="shared" si="1"/>
        <v>11</v>
      </c>
      <c r="E24" s="347">
        <f t="shared" si="1"/>
        <v>1</v>
      </c>
      <c r="F24" s="348">
        <f t="shared" si="1"/>
        <v>932520</v>
      </c>
      <c r="G24" s="347">
        <f t="shared" si="1"/>
        <v>0</v>
      </c>
    </row>
    <row r="25" spans="1:17" ht="15.75" thickBot="1"/>
    <row r="26" spans="1:17" ht="45.75" customHeight="1" thickBot="1">
      <c r="A26" s="349" t="s">
        <v>536</v>
      </c>
      <c r="E26" s="59"/>
    </row>
    <row r="27" spans="1:17" ht="15.75" thickBot="1">
      <c r="A27" s="61"/>
      <c r="E27" s="59"/>
    </row>
    <row r="28" spans="1:17" ht="45.75" customHeight="1" thickTop="1" thickBot="1">
      <c r="A28" s="350" t="s">
        <v>23</v>
      </c>
      <c r="E28" s="59"/>
      <c r="I28" s="351" t="s">
        <v>24</v>
      </c>
    </row>
    <row r="29" spans="1:17" ht="16.5" thickTop="1" thickBot="1"/>
    <row r="30" spans="1:17" ht="45.75" customHeight="1" thickBot="1">
      <c r="A30" s="352" t="s">
        <v>18</v>
      </c>
      <c r="B30" s="341" t="s">
        <v>19</v>
      </c>
      <c r="C30" s="342" t="s">
        <v>1</v>
      </c>
      <c r="D30" s="341" t="s">
        <v>20</v>
      </c>
      <c r="E30" s="342" t="s">
        <v>1</v>
      </c>
      <c r="F30" s="343" t="s">
        <v>21</v>
      </c>
      <c r="G30" s="344" t="s">
        <v>1</v>
      </c>
      <c r="I30" s="353" t="s">
        <v>18</v>
      </c>
      <c r="J30" s="354" t="s">
        <v>25</v>
      </c>
      <c r="K30" s="354" t="s">
        <v>20</v>
      </c>
      <c r="L30" s="355" t="s">
        <v>21</v>
      </c>
      <c r="M30" s="354" t="s">
        <v>26</v>
      </c>
      <c r="N30" s="356" t="s">
        <v>27</v>
      </c>
    </row>
    <row r="31" spans="1:17" ht="15.75" thickTop="1">
      <c r="A31" s="50">
        <v>1</v>
      </c>
      <c r="B31" s="50">
        <v>0</v>
      </c>
      <c r="C31" s="51">
        <v>0</v>
      </c>
      <c r="D31" s="50">
        <v>0</v>
      </c>
      <c r="E31" s="51">
        <v>0</v>
      </c>
      <c r="F31" s="203">
        <v>0</v>
      </c>
      <c r="G31" s="51">
        <v>0</v>
      </c>
      <c r="I31" s="69">
        <v>6</v>
      </c>
      <c r="J31" s="108" t="s">
        <v>537</v>
      </c>
      <c r="K31" s="71">
        <v>4</v>
      </c>
      <c r="L31" s="87">
        <v>587370</v>
      </c>
      <c r="M31" s="71">
        <v>3452</v>
      </c>
      <c r="N31" s="115">
        <v>47665</v>
      </c>
    </row>
    <row r="32" spans="1:17">
      <c r="A32" s="49">
        <v>2</v>
      </c>
      <c r="B32" s="49">
        <v>0</v>
      </c>
      <c r="C32" s="53">
        <v>0</v>
      </c>
      <c r="D32" s="49">
        <v>0</v>
      </c>
      <c r="E32" s="53">
        <v>0</v>
      </c>
      <c r="F32" s="205">
        <v>0</v>
      </c>
      <c r="G32" s="53">
        <v>0</v>
      </c>
      <c r="I32" s="69">
        <v>6</v>
      </c>
      <c r="J32" s="108" t="s">
        <v>537</v>
      </c>
      <c r="K32" s="71">
        <v>4</v>
      </c>
      <c r="L32" s="87">
        <v>540436</v>
      </c>
      <c r="M32" s="71">
        <v>3485</v>
      </c>
      <c r="N32" s="115">
        <v>47665</v>
      </c>
    </row>
    <row r="33" spans="1:16">
      <c r="A33" s="49">
        <v>3</v>
      </c>
      <c r="B33" s="49">
        <v>0</v>
      </c>
      <c r="C33" s="53">
        <v>0</v>
      </c>
      <c r="D33" s="49">
        <v>0</v>
      </c>
      <c r="E33" s="53">
        <v>0</v>
      </c>
      <c r="F33" s="205">
        <v>0</v>
      </c>
      <c r="G33" s="53">
        <v>0</v>
      </c>
      <c r="I33" s="69">
        <v>6</v>
      </c>
      <c r="J33" s="108" t="s">
        <v>537</v>
      </c>
      <c r="K33" s="71">
        <v>4</v>
      </c>
      <c r="L33" s="87">
        <v>530550</v>
      </c>
      <c r="M33" s="71">
        <v>3522</v>
      </c>
      <c r="N33" s="115">
        <v>47665</v>
      </c>
    </row>
    <row r="34" spans="1:16">
      <c r="A34" s="49">
        <v>4</v>
      </c>
      <c r="B34" s="49">
        <v>0</v>
      </c>
      <c r="C34" s="53">
        <v>0</v>
      </c>
      <c r="D34" s="49">
        <v>0</v>
      </c>
      <c r="E34" s="53">
        <v>0</v>
      </c>
      <c r="F34" s="205">
        <v>0</v>
      </c>
      <c r="G34" s="53">
        <v>0</v>
      </c>
      <c r="I34" s="69">
        <v>6</v>
      </c>
      <c r="J34" s="108" t="s">
        <v>537</v>
      </c>
      <c r="K34" s="71">
        <v>4</v>
      </c>
      <c r="L34" s="87">
        <v>687220</v>
      </c>
      <c r="M34" s="71">
        <v>3566</v>
      </c>
      <c r="N34" s="115">
        <v>47665</v>
      </c>
    </row>
    <row r="35" spans="1:16">
      <c r="A35" s="49" t="s">
        <v>5</v>
      </c>
      <c r="B35" s="49">
        <v>5</v>
      </c>
      <c r="C35" s="53">
        <v>1</v>
      </c>
      <c r="D35" s="49">
        <v>20</v>
      </c>
      <c r="E35" s="53">
        <v>1</v>
      </c>
      <c r="F35" s="205">
        <f>SUM(L31:L35)</f>
        <v>3077083</v>
      </c>
      <c r="G35" s="53">
        <v>1</v>
      </c>
      <c r="I35" s="69">
        <v>6</v>
      </c>
      <c r="J35" s="108" t="s">
        <v>537</v>
      </c>
      <c r="K35" s="71">
        <v>4</v>
      </c>
      <c r="L35" s="87">
        <v>731507</v>
      </c>
      <c r="M35" s="71">
        <v>3592</v>
      </c>
      <c r="N35" s="115">
        <v>47665</v>
      </c>
    </row>
    <row r="36" spans="1:16">
      <c r="A36" s="346" t="s">
        <v>8</v>
      </c>
      <c r="B36" s="346">
        <f>SUM(B31:B35)</f>
        <v>5</v>
      </c>
      <c r="C36" s="347">
        <f>SUM(C31:C35)</f>
        <v>1</v>
      </c>
      <c r="D36" s="346">
        <f>SUM(D31:D35)</f>
        <v>20</v>
      </c>
      <c r="E36" s="347">
        <f>SUM(E31:E35)</f>
        <v>1</v>
      </c>
      <c r="F36" s="348">
        <f>SUM(F35)</f>
        <v>3077083</v>
      </c>
      <c r="G36" s="347">
        <f>SUM(G31:G35)</f>
        <v>1</v>
      </c>
    </row>
    <row r="37" spans="1:16" ht="15.75" thickBot="1">
      <c r="J37" s="75"/>
      <c r="K37" s="75"/>
      <c r="L37" s="358"/>
      <c r="P37" s="79"/>
    </row>
    <row r="38" spans="1:16" ht="45.75" customHeight="1" thickBot="1">
      <c r="A38" s="349" t="s">
        <v>538</v>
      </c>
      <c r="E38" s="59"/>
      <c r="P38" s="79"/>
    </row>
    <row r="39" spans="1:16" ht="15.75" thickBot="1">
      <c r="A39" s="61"/>
      <c r="E39" s="59"/>
      <c r="P39" s="79"/>
    </row>
    <row r="40" spans="1:16" ht="45.75" customHeight="1" thickTop="1" thickBot="1">
      <c r="A40" s="350" t="s">
        <v>23</v>
      </c>
      <c r="E40" s="59"/>
      <c r="I40" s="351" t="s">
        <v>24</v>
      </c>
      <c r="P40" s="79"/>
    </row>
    <row r="41" spans="1:16" ht="16.5" thickTop="1" thickBot="1">
      <c r="P41" s="79"/>
    </row>
    <row r="42" spans="1:16" ht="45.75" customHeight="1" thickBot="1">
      <c r="A42" s="352" t="s">
        <v>18</v>
      </c>
      <c r="B42" s="341" t="s">
        <v>19</v>
      </c>
      <c r="C42" s="342" t="s">
        <v>1</v>
      </c>
      <c r="D42" s="341" t="s">
        <v>20</v>
      </c>
      <c r="E42" s="342" t="s">
        <v>1</v>
      </c>
      <c r="F42" s="343" t="s">
        <v>21</v>
      </c>
      <c r="G42" s="344" t="s">
        <v>1</v>
      </c>
      <c r="I42" s="353" t="s">
        <v>18</v>
      </c>
      <c r="J42" s="354" t="s">
        <v>25</v>
      </c>
      <c r="K42" s="354" t="s">
        <v>20</v>
      </c>
      <c r="L42" s="355" t="s">
        <v>21</v>
      </c>
      <c r="M42" s="354" t="s">
        <v>26</v>
      </c>
      <c r="N42" s="356" t="s">
        <v>27</v>
      </c>
    </row>
    <row r="43" spans="1:16" ht="27" thickTop="1">
      <c r="A43" s="50">
        <v>1</v>
      </c>
      <c r="B43" s="50">
        <v>0</v>
      </c>
      <c r="C43" s="51">
        <v>0</v>
      </c>
      <c r="D43" s="50">
        <v>0</v>
      </c>
      <c r="E43" s="51">
        <v>0</v>
      </c>
      <c r="F43" s="203">
        <v>0</v>
      </c>
      <c r="G43" s="51">
        <v>0</v>
      </c>
      <c r="I43" s="69">
        <v>5</v>
      </c>
      <c r="J43" s="70" t="s">
        <v>539</v>
      </c>
      <c r="K43" s="71">
        <v>12</v>
      </c>
      <c r="L43" s="87">
        <v>679794</v>
      </c>
      <c r="M43" s="71">
        <v>91140</v>
      </c>
      <c r="N43" s="115">
        <v>45931</v>
      </c>
    </row>
    <row r="44" spans="1:16">
      <c r="A44" s="49">
        <v>2</v>
      </c>
      <c r="B44" s="49">
        <v>0</v>
      </c>
      <c r="C44" s="53">
        <v>0</v>
      </c>
      <c r="D44" s="49">
        <v>0</v>
      </c>
      <c r="E44" s="53">
        <v>0</v>
      </c>
      <c r="F44" s="205">
        <v>0</v>
      </c>
      <c r="G44" s="53">
        <v>0</v>
      </c>
    </row>
    <row r="45" spans="1:16">
      <c r="A45" s="49">
        <v>3</v>
      </c>
      <c r="B45" s="49">
        <v>0</v>
      </c>
      <c r="C45" s="53">
        <v>0</v>
      </c>
      <c r="D45" s="49">
        <v>0</v>
      </c>
      <c r="E45" s="53">
        <v>0</v>
      </c>
      <c r="F45" s="205">
        <v>0</v>
      </c>
      <c r="G45" s="53">
        <v>0</v>
      </c>
    </row>
    <row r="46" spans="1:16">
      <c r="A46" s="49">
        <v>4</v>
      </c>
      <c r="B46" s="49">
        <v>0</v>
      </c>
      <c r="C46" s="53">
        <v>0</v>
      </c>
      <c r="D46" s="49">
        <v>0</v>
      </c>
      <c r="E46" s="53">
        <v>0</v>
      </c>
      <c r="F46" s="205">
        <v>0</v>
      </c>
      <c r="G46" s="53">
        <v>0</v>
      </c>
      <c r="H46" t="s">
        <v>544</v>
      </c>
    </row>
    <row r="47" spans="1:16">
      <c r="A47" s="49" t="s">
        <v>5</v>
      </c>
      <c r="B47" s="49">
        <v>1</v>
      </c>
      <c r="C47" s="53">
        <v>1</v>
      </c>
      <c r="D47" s="49">
        <v>12</v>
      </c>
      <c r="E47" s="53">
        <v>1</v>
      </c>
      <c r="F47" s="205">
        <f>L43</f>
        <v>679794</v>
      </c>
      <c r="G47" s="53">
        <v>1</v>
      </c>
      <c r="J47" s="75"/>
      <c r="K47" s="75"/>
      <c r="L47" s="358"/>
      <c r="P47" s="79"/>
    </row>
    <row r="48" spans="1:16">
      <c r="A48" s="346" t="s">
        <v>8</v>
      </c>
      <c r="B48" s="346">
        <f t="shared" ref="B48:G48" si="2">SUM(B43:B47)</f>
        <v>1</v>
      </c>
      <c r="C48" s="347">
        <f t="shared" si="2"/>
        <v>1</v>
      </c>
      <c r="D48" s="346">
        <f t="shared" si="2"/>
        <v>12</v>
      </c>
      <c r="E48" s="347">
        <f t="shared" si="2"/>
        <v>1</v>
      </c>
      <c r="F48" s="348">
        <f t="shared" si="2"/>
        <v>679794</v>
      </c>
      <c r="G48" s="347">
        <f t="shared" si="2"/>
        <v>1</v>
      </c>
    </row>
  </sheetData>
  <mergeCells count="1"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53C3-2624-49B3-BAA1-674B7ED15C57}">
  <dimension ref="A1:P59"/>
  <sheetViews>
    <sheetView workbookViewId="0">
      <selection activeCell="J8" sqref="J7:J8"/>
    </sheetView>
  </sheetViews>
  <sheetFormatPr baseColWidth="10" defaultRowHeight="15"/>
  <cols>
    <col min="1" max="1" width="25.140625" bestFit="1" customWidth="1"/>
    <col min="2" max="2" width="13.5703125" style="7" customWidth="1"/>
    <col min="3" max="3" width="11.42578125" style="42"/>
    <col min="4" max="4" width="11.42578125" style="7"/>
    <col min="5" max="5" width="11.42578125" style="42"/>
    <col min="6" max="6" width="15.42578125" style="324" customWidth="1"/>
    <col min="7" max="7" width="11.42578125" style="42"/>
    <col min="9" max="9" width="16.28515625" customWidth="1"/>
    <col min="10" max="10" width="42.28515625" customWidth="1"/>
    <col min="12" max="12" width="16.28515625" customWidth="1"/>
    <col min="14" max="14" width="15.28515625" customWidth="1"/>
  </cols>
  <sheetData>
    <row r="1" spans="1:12" ht="45.75" customHeight="1" thickTop="1" thickBot="1">
      <c r="A1" s="359" t="s">
        <v>557</v>
      </c>
      <c r="B1" s="41" t="s">
        <v>16</v>
      </c>
    </row>
    <row r="2" spans="1:12" ht="16.5" thickTop="1" thickBot="1">
      <c r="A2" s="43"/>
      <c r="B2" s="41"/>
    </row>
    <row r="3" spans="1:12" ht="45.75" customHeight="1" thickBot="1">
      <c r="A3" s="456" t="s">
        <v>558</v>
      </c>
      <c r="B3" s="457"/>
    </row>
    <row r="4" spans="1:12" ht="15.75" thickBot="1"/>
    <row r="5" spans="1:12" ht="45.75" customHeight="1" thickBot="1">
      <c r="A5" s="360" t="s">
        <v>18</v>
      </c>
      <c r="B5" s="361" t="s">
        <v>19</v>
      </c>
      <c r="C5" s="362" t="s">
        <v>1</v>
      </c>
      <c r="D5" s="361" t="s">
        <v>20</v>
      </c>
      <c r="E5" s="362" t="s">
        <v>1</v>
      </c>
      <c r="F5" s="363" t="s">
        <v>21</v>
      </c>
      <c r="G5" s="364" t="s">
        <v>1</v>
      </c>
    </row>
    <row r="6" spans="1:12" ht="15.75" thickTop="1">
      <c r="A6" s="49">
        <v>1</v>
      </c>
      <c r="B6" s="50">
        <f>B19</f>
        <v>9</v>
      </c>
      <c r="C6" s="51">
        <f>B6/B$11</f>
        <v>0.40909090909090912</v>
      </c>
      <c r="D6" s="237">
        <f>D19</f>
        <v>18</v>
      </c>
      <c r="E6" s="51">
        <f>D6/D$11</f>
        <v>0.34615384615384615</v>
      </c>
      <c r="F6" s="203">
        <f>F19</f>
        <v>2265974</v>
      </c>
      <c r="G6" s="51">
        <f>F6/F$11</f>
        <v>0.3281188006410698</v>
      </c>
    </row>
    <row r="7" spans="1:12">
      <c r="A7" s="49">
        <v>2</v>
      </c>
      <c r="B7" s="49">
        <f>SUM(B35,B50)</f>
        <v>8</v>
      </c>
      <c r="C7" s="53">
        <f t="shared" ref="C7:C10" si="0">B7/B$11</f>
        <v>0.36363636363636365</v>
      </c>
      <c r="D7" s="116">
        <f>SUM(D35,D50)</f>
        <v>24</v>
      </c>
      <c r="E7" s="53">
        <f t="shared" ref="E7:E10" si="1">D7/D$11</f>
        <v>0.46153846153846156</v>
      </c>
      <c r="F7" s="205">
        <f>SUM(F35,F50)</f>
        <v>3066812</v>
      </c>
      <c r="G7" s="53">
        <f t="shared" ref="G7:G10" si="2">F7/F$11</f>
        <v>0.44408218065681276</v>
      </c>
    </row>
    <row r="8" spans="1:12">
      <c r="A8" s="49">
        <v>3</v>
      </c>
      <c r="B8" s="49">
        <v>0</v>
      </c>
      <c r="C8" s="53">
        <f t="shared" si="0"/>
        <v>0</v>
      </c>
      <c r="D8" s="49">
        <v>0</v>
      </c>
      <c r="E8" s="53">
        <f t="shared" si="1"/>
        <v>0</v>
      </c>
      <c r="F8" s="205">
        <v>0</v>
      </c>
      <c r="G8" s="53">
        <f t="shared" si="2"/>
        <v>0</v>
      </c>
    </row>
    <row r="9" spans="1:12">
      <c r="A9" s="49">
        <v>4</v>
      </c>
      <c r="B9" s="49">
        <v>0</v>
      </c>
      <c r="C9" s="53">
        <f t="shared" si="0"/>
        <v>0</v>
      </c>
      <c r="D9" s="49">
        <v>0</v>
      </c>
      <c r="E9" s="53">
        <f t="shared" si="1"/>
        <v>0</v>
      </c>
      <c r="F9" s="205">
        <v>0</v>
      </c>
      <c r="G9" s="53">
        <f t="shared" si="2"/>
        <v>0</v>
      </c>
    </row>
    <row r="10" spans="1:12">
      <c r="A10" s="49" t="s">
        <v>5</v>
      </c>
      <c r="B10" s="49">
        <f>B38</f>
        <v>5</v>
      </c>
      <c r="C10" s="53">
        <f t="shared" si="0"/>
        <v>0.22727272727272727</v>
      </c>
      <c r="D10" s="116">
        <f>D38</f>
        <v>10</v>
      </c>
      <c r="E10" s="53">
        <f t="shared" si="1"/>
        <v>0.19230769230769232</v>
      </c>
      <c r="F10" s="205">
        <f>F38</f>
        <v>1573170</v>
      </c>
      <c r="G10" s="53">
        <f t="shared" si="2"/>
        <v>0.22779901870211741</v>
      </c>
    </row>
    <row r="11" spans="1:12">
      <c r="A11" s="365" t="s">
        <v>8</v>
      </c>
      <c r="B11" s="365">
        <f t="shared" ref="B11:G11" si="3">SUM(B6:B10)</f>
        <v>22</v>
      </c>
      <c r="C11" s="366">
        <f t="shared" si="3"/>
        <v>1</v>
      </c>
      <c r="D11" s="367">
        <f t="shared" si="3"/>
        <v>52</v>
      </c>
      <c r="E11" s="366">
        <f t="shared" si="3"/>
        <v>1</v>
      </c>
      <c r="F11" s="368">
        <f t="shared" si="3"/>
        <v>6905956</v>
      </c>
      <c r="G11" s="366">
        <f t="shared" si="3"/>
        <v>0.99999999999999989</v>
      </c>
    </row>
    <row r="13" spans="1:12" ht="15.75" thickBot="1"/>
    <row r="14" spans="1:12" ht="45.75" customHeight="1" thickBot="1">
      <c r="A14" s="369" t="s">
        <v>540</v>
      </c>
      <c r="E14" s="59"/>
      <c r="L14" s="324"/>
    </row>
    <row r="15" spans="1:12" ht="15.75" thickBot="1">
      <c r="A15" s="61"/>
      <c r="E15" s="59"/>
      <c r="L15" s="324"/>
    </row>
    <row r="16" spans="1:12" ht="45.75" customHeight="1" thickTop="1" thickBot="1">
      <c r="A16" s="370" t="s">
        <v>23</v>
      </c>
      <c r="E16" s="59"/>
      <c r="I16" s="371" t="s">
        <v>24</v>
      </c>
      <c r="L16" s="324"/>
    </row>
    <row r="17" spans="1:16" ht="16.5" thickTop="1" thickBot="1">
      <c r="L17" s="324"/>
    </row>
    <row r="18" spans="1:16" ht="45.75" customHeight="1" thickBot="1">
      <c r="A18" s="372" t="s">
        <v>18</v>
      </c>
      <c r="B18" s="361" t="s">
        <v>19</v>
      </c>
      <c r="C18" s="362" t="s">
        <v>1</v>
      </c>
      <c r="D18" s="361" t="s">
        <v>20</v>
      </c>
      <c r="E18" s="362" t="s">
        <v>1</v>
      </c>
      <c r="F18" s="363" t="s">
        <v>21</v>
      </c>
      <c r="G18" s="364" t="s">
        <v>1</v>
      </c>
      <c r="I18" s="373" t="s">
        <v>18</v>
      </c>
      <c r="J18" s="374" t="s">
        <v>25</v>
      </c>
      <c r="K18" s="374" t="s">
        <v>20</v>
      </c>
      <c r="L18" s="375" t="s">
        <v>21</v>
      </c>
      <c r="M18" s="374" t="s">
        <v>26</v>
      </c>
      <c r="N18" s="376" t="s">
        <v>27</v>
      </c>
    </row>
    <row r="19" spans="1:16" ht="15.75" thickTop="1">
      <c r="A19" s="50">
        <v>1</v>
      </c>
      <c r="B19" s="50">
        <v>9</v>
      </c>
      <c r="C19" s="51">
        <v>1</v>
      </c>
      <c r="D19" s="237">
        <f>SUM(K19:K27)</f>
        <v>18</v>
      </c>
      <c r="E19" s="51">
        <v>1</v>
      </c>
      <c r="F19" s="203">
        <f>SUM(L19:L27)</f>
        <v>2265974</v>
      </c>
      <c r="G19" s="51">
        <v>1</v>
      </c>
      <c r="I19" s="69">
        <v>1</v>
      </c>
      <c r="J19" s="108" t="s">
        <v>541</v>
      </c>
      <c r="K19" s="71">
        <v>2</v>
      </c>
      <c r="L19" s="377">
        <v>253590</v>
      </c>
      <c r="M19" s="71">
        <v>23774</v>
      </c>
      <c r="N19" s="115">
        <v>45444</v>
      </c>
    </row>
    <row r="20" spans="1:16">
      <c r="A20" s="49">
        <v>2</v>
      </c>
      <c r="B20" s="49">
        <v>0</v>
      </c>
      <c r="C20" s="53">
        <v>0</v>
      </c>
      <c r="D20" s="49">
        <v>0</v>
      </c>
      <c r="E20" s="53">
        <v>0</v>
      </c>
      <c r="F20" s="205">
        <v>0</v>
      </c>
      <c r="G20" s="53">
        <v>0</v>
      </c>
      <c r="I20" s="69">
        <v>1</v>
      </c>
      <c r="J20" s="108" t="s">
        <v>541</v>
      </c>
      <c r="K20" s="71">
        <v>2</v>
      </c>
      <c r="L20" s="377">
        <v>257082</v>
      </c>
      <c r="M20" s="71">
        <v>23785</v>
      </c>
      <c r="N20" s="115">
        <v>45444</v>
      </c>
    </row>
    <row r="21" spans="1:16">
      <c r="A21" s="49">
        <v>3</v>
      </c>
      <c r="B21" s="49">
        <v>0</v>
      </c>
      <c r="C21" s="53">
        <v>0</v>
      </c>
      <c r="D21" s="49">
        <v>0</v>
      </c>
      <c r="E21" s="53">
        <v>0</v>
      </c>
      <c r="F21" s="205">
        <v>0</v>
      </c>
      <c r="G21" s="53">
        <v>0</v>
      </c>
      <c r="I21" s="69">
        <v>1</v>
      </c>
      <c r="J21" s="108" t="s">
        <v>541</v>
      </c>
      <c r="K21" s="71">
        <v>2</v>
      </c>
      <c r="L21" s="377">
        <v>232590</v>
      </c>
      <c r="M21" s="71">
        <v>23796</v>
      </c>
      <c r="N21" s="115">
        <v>45444</v>
      </c>
    </row>
    <row r="22" spans="1:16">
      <c r="A22" s="49">
        <v>4</v>
      </c>
      <c r="B22" s="49">
        <v>0</v>
      </c>
      <c r="C22" s="53">
        <v>0</v>
      </c>
      <c r="D22" s="49">
        <v>0</v>
      </c>
      <c r="E22" s="53">
        <v>0</v>
      </c>
      <c r="F22" s="205">
        <v>0</v>
      </c>
      <c r="G22" s="53">
        <v>0</v>
      </c>
      <c r="I22" s="69">
        <v>1</v>
      </c>
      <c r="J22" s="108" t="s">
        <v>541</v>
      </c>
      <c r="K22" s="71">
        <v>2</v>
      </c>
      <c r="L22" s="377">
        <v>252348</v>
      </c>
      <c r="M22" s="71">
        <v>23800</v>
      </c>
      <c r="N22" s="115">
        <v>45444</v>
      </c>
    </row>
    <row r="23" spans="1:16">
      <c r="A23" s="49" t="s">
        <v>5</v>
      </c>
      <c r="B23" s="49">
        <v>0</v>
      </c>
      <c r="C23" s="53">
        <v>0</v>
      </c>
      <c r="D23" s="49">
        <v>0</v>
      </c>
      <c r="E23" s="53">
        <v>0</v>
      </c>
      <c r="F23" s="205">
        <v>0</v>
      </c>
      <c r="G23" s="53">
        <v>0</v>
      </c>
      <c r="I23" s="69">
        <v>1</v>
      </c>
      <c r="J23" s="108" t="s">
        <v>541</v>
      </c>
      <c r="K23" s="71">
        <v>2</v>
      </c>
      <c r="L23" s="377">
        <v>227908</v>
      </c>
      <c r="M23" s="71">
        <v>23822</v>
      </c>
      <c r="N23" s="115">
        <v>45444</v>
      </c>
    </row>
    <row r="24" spans="1:16">
      <c r="A24" s="365" t="s">
        <v>8</v>
      </c>
      <c r="B24" s="365">
        <f t="shared" ref="B24:G24" si="4">SUM(B19:B23)</f>
        <v>9</v>
      </c>
      <c r="C24" s="366">
        <f t="shared" si="4"/>
        <v>1</v>
      </c>
      <c r="D24" s="367">
        <f t="shared" si="4"/>
        <v>18</v>
      </c>
      <c r="E24" s="366">
        <f t="shared" si="4"/>
        <v>1</v>
      </c>
      <c r="F24" s="368">
        <f t="shared" si="4"/>
        <v>2265974</v>
      </c>
      <c r="G24" s="366">
        <f t="shared" si="4"/>
        <v>1</v>
      </c>
      <c r="I24" s="69">
        <v>1</v>
      </c>
      <c r="J24" s="108" t="s">
        <v>541</v>
      </c>
      <c r="K24" s="71">
        <v>2</v>
      </c>
      <c r="L24" s="377">
        <v>242591</v>
      </c>
      <c r="M24" s="71">
        <v>23833</v>
      </c>
      <c r="N24" s="115">
        <v>45444</v>
      </c>
    </row>
    <row r="25" spans="1:16">
      <c r="I25" s="69">
        <v>1</v>
      </c>
      <c r="J25" s="108" t="s">
        <v>541</v>
      </c>
      <c r="K25" s="71">
        <v>2</v>
      </c>
      <c r="L25" s="377">
        <v>294538</v>
      </c>
      <c r="M25" s="71">
        <v>23855</v>
      </c>
      <c r="N25" s="115">
        <v>45444</v>
      </c>
    </row>
    <row r="26" spans="1:16">
      <c r="I26" s="69">
        <v>1</v>
      </c>
      <c r="J26" s="108" t="s">
        <v>541</v>
      </c>
      <c r="K26" s="71">
        <v>2</v>
      </c>
      <c r="L26" s="377">
        <v>236149</v>
      </c>
      <c r="M26" s="71">
        <v>23866</v>
      </c>
      <c r="N26" s="115">
        <v>45444</v>
      </c>
    </row>
    <row r="27" spans="1:16">
      <c r="I27" s="69">
        <v>1</v>
      </c>
      <c r="J27" s="108" t="s">
        <v>541</v>
      </c>
      <c r="K27" s="71">
        <v>2</v>
      </c>
      <c r="L27" s="377">
        <v>269178</v>
      </c>
      <c r="M27" s="71">
        <v>23870</v>
      </c>
      <c r="N27" s="115">
        <v>45444</v>
      </c>
    </row>
    <row r="28" spans="1:16" ht="15.75" thickBot="1"/>
    <row r="29" spans="1:16" ht="45.75" customHeight="1" thickBot="1">
      <c r="A29" s="369" t="s">
        <v>542</v>
      </c>
      <c r="E29" s="59"/>
      <c r="L29" s="324"/>
    </row>
    <row r="30" spans="1:16" ht="15.75" thickBot="1">
      <c r="A30" s="61"/>
      <c r="E30" s="59"/>
      <c r="L30" s="324"/>
    </row>
    <row r="31" spans="1:16" ht="45.75" customHeight="1" thickTop="1" thickBot="1">
      <c r="A31" s="370" t="s">
        <v>23</v>
      </c>
      <c r="E31" s="59"/>
      <c r="I31" s="371" t="s">
        <v>24</v>
      </c>
      <c r="L31" s="324"/>
    </row>
    <row r="32" spans="1:16" ht="16.5" thickTop="1" thickBot="1">
      <c r="L32" s="324"/>
      <c r="P32" s="79"/>
    </row>
    <row r="33" spans="1:16" ht="45.75" customHeight="1" thickBot="1">
      <c r="A33" s="372" t="s">
        <v>18</v>
      </c>
      <c r="B33" s="361" t="s">
        <v>19</v>
      </c>
      <c r="C33" s="362" t="s">
        <v>1</v>
      </c>
      <c r="D33" s="361" t="s">
        <v>20</v>
      </c>
      <c r="E33" s="362" t="s">
        <v>1</v>
      </c>
      <c r="F33" s="363" t="s">
        <v>21</v>
      </c>
      <c r="G33" s="364" t="s">
        <v>1</v>
      </c>
      <c r="I33" s="373" t="s">
        <v>18</v>
      </c>
      <c r="J33" s="374" t="s">
        <v>25</v>
      </c>
      <c r="K33" s="374" t="s">
        <v>20</v>
      </c>
      <c r="L33" s="375" t="s">
        <v>21</v>
      </c>
      <c r="M33" s="374" t="s">
        <v>26</v>
      </c>
      <c r="N33" s="376" t="s">
        <v>27</v>
      </c>
      <c r="P33" s="79"/>
    </row>
    <row r="34" spans="1:16" ht="15.75" thickTop="1">
      <c r="A34" s="50">
        <v>1</v>
      </c>
      <c r="B34" s="50">
        <v>0</v>
      </c>
      <c r="C34" s="51">
        <v>0</v>
      </c>
      <c r="D34" s="50">
        <v>0</v>
      </c>
      <c r="E34" s="51">
        <f>D34/D$39</f>
        <v>0</v>
      </c>
      <c r="F34" s="203">
        <v>0</v>
      </c>
      <c r="G34" s="51">
        <f>F34/F$39</f>
        <v>0</v>
      </c>
      <c r="I34" s="69">
        <v>2</v>
      </c>
      <c r="J34" s="108" t="s">
        <v>543</v>
      </c>
      <c r="K34" s="71">
        <v>4</v>
      </c>
      <c r="L34" s="87">
        <v>474714</v>
      </c>
      <c r="M34" s="71">
        <v>20812</v>
      </c>
      <c r="N34" s="115">
        <v>44927</v>
      </c>
      <c r="P34" s="79"/>
    </row>
    <row r="35" spans="1:16">
      <c r="A35" s="49">
        <v>2</v>
      </c>
      <c r="B35" s="49">
        <v>4</v>
      </c>
      <c r="C35" s="53">
        <f>B35/B$39</f>
        <v>0.44444444444444442</v>
      </c>
      <c r="D35" s="116">
        <f>SUM(K34:K37)</f>
        <v>12</v>
      </c>
      <c r="E35" s="53">
        <f t="shared" ref="E35:E38" si="5">D35/D$39</f>
        <v>0.54545454545454541</v>
      </c>
      <c r="F35" s="345">
        <f>SUM(L34:L37)</f>
        <v>1528276</v>
      </c>
      <c r="G35" s="53">
        <f t="shared" ref="G35:G38" si="6">F35/F$39</f>
        <v>0.49276240824441242</v>
      </c>
      <c r="I35" s="69">
        <v>2</v>
      </c>
      <c r="J35" s="108" t="s">
        <v>543</v>
      </c>
      <c r="K35" s="71">
        <v>4</v>
      </c>
      <c r="L35" s="87">
        <v>417048</v>
      </c>
      <c r="M35" s="71">
        <v>20893</v>
      </c>
      <c r="N35" s="115">
        <v>44927</v>
      </c>
      <c r="P35" s="79"/>
    </row>
    <row r="36" spans="1:16">
      <c r="A36" s="49">
        <v>3</v>
      </c>
      <c r="B36" s="49">
        <v>0</v>
      </c>
      <c r="C36" s="53">
        <f t="shared" ref="C36:C38" si="7">B36/B$39</f>
        <v>0</v>
      </c>
      <c r="D36" s="116">
        <v>0</v>
      </c>
      <c r="E36" s="53">
        <f t="shared" si="5"/>
        <v>0</v>
      </c>
      <c r="F36" s="205">
        <v>0</v>
      </c>
      <c r="G36" s="53">
        <f t="shared" si="6"/>
        <v>0</v>
      </c>
      <c r="I36" s="69">
        <v>2</v>
      </c>
      <c r="J36" s="108" t="s">
        <v>543</v>
      </c>
      <c r="K36" s="71">
        <v>2</v>
      </c>
      <c r="L36" s="87">
        <v>339097</v>
      </c>
      <c r="M36" s="71">
        <v>21733</v>
      </c>
      <c r="N36" s="115">
        <v>44927</v>
      </c>
      <c r="P36" s="79"/>
    </row>
    <row r="37" spans="1:16">
      <c r="A37" s="49">
        <v>4</v>
      </c>
      <c r="B37" s="49">
        <v>0</v>
      </c>
      <c r="C37" s="53">
        <f t="shared" si="7"/>
        <v>0</v>
      </c>
      <c r="D37" s="116">
        <v>0</v>
      </c>
      <c r="E37" s="53">
        <f t="shared" si="5"/>
        <v>0</v>
      </c>
      <c r="F37" s="205">
        <v>0</v>
      </c>
      <c r="G37" s="53">
        <f t="shared" si="6"/>
        <v>0</v>
      </c>
      <c r="I37" s="69">
        <v>2</v>
      </c>
      <c r="J37" s="108" t="s">
        <v>543</v>
      </c>
      <c r="K37" s="71">
        <v>2</v>
      </c>
      <c r="L37" s="87">
        <v>297417</v>
      </c>
      <c r="M37" s="71">
        <v>21770</v>
      </c>
      <c r="N37" s="115">
        <v>44927</v>
      </c>
      <c r="P37" s="79"/>
    </row>
    <row r="38" spans="1:16">
      <c r="A38" s="49" t="s">
        <v>5</v>
      </c>
      <c r="B38" s="49">
        <v>5</v>
      </c>
      <c r="C38" s="53">
        <f t="shared" si="7"/>
        <v>0.55555555555555558</v>
      </c>
      <c r="D38" s="116">
        <f>SUM(K38:K42)</f>
        <v>10</v>
      </c>
      <c r="E38" s="53">
        <f t="shared" si="5"/>
        <v>0.45454545454545453</v>
      </c>
      <c r="F38" s="345">
        <f>SUM(L38:L42)</f>
        <v>1573170</v>
      </c>
      <c r="G38" s="53">
        <f t="shared" si="6"/>
        <v>0.50723759175558758</v>
      </c>
      <c r="I38" s="69">
        <v>6</v>
      </c>
      <c r="J38" s="108" t="s">
        <v>543</v>
      </c>
      <c r="K38" s="71">
        <v>2</v>
      </c>
      <c r="L38" s="87">
        <v>313988</v>
      </c>
      <c r="M38" s="71">
        <v>20554</v>
      </c>
      <c r="N38" s="115">
        <v>45017</v>
      </c>
      <c r="P38" s="79"/>
    </row>
    <row r="39" spans="1:16">
      <c r="A39" s="365" t="s">
        <v>8</v>
      </c>
      <c r="B39" s="365">
        <f>SUM(B34:B38)</f>
        <v>9</v>
      </c>
      <c r="C39" s="366">
        <f>SUM(C34:C38)</f>
        <v>1</v>
      </c>
      <c r="D39" s="367">
        <f>SUM(D35:D38)</f>
        <v>22</v>
      </c>
      <c r="E39" s="366">
        <f>SUM(E34:E38)</f>
        <v>1</v>
      </c>
      <c r="F39" s="368">
        <f>SUM(F34:F38)</f>
        <v>3101446</v>
      </c>
      <c r="G39" s="366">
        <f>SUM(G34:G38)</f>
        <v>1</v>
      </c>
      <c r="I39" s="69">
        <v>6</v>
      </c>
      <c r="J39" s="108" t="s">
        <v>543</v>
      </c>
      <c r="K39" s="71">
        <v>2</v>
      </c>
      <c r="L39" s="87">
        <v>314676</v>
      </c>
      <c r="M39" s="71">
        <v>20650</v>
      </c>
      <c r="N39" s="115">
        <v>45017</v>
      </c>
      <c r="P39" s="79"/>
    </row>
    <row r="40" spans="1:16">
      <c r="I40" s="69">
        <v>6</v>
      </c>
      <c r="J40" s="108" t="s">
        <v>543</v>
      </c>
      <c r="K40" s="71">
        <v>2</v>
      </c>
      <c r="L40" s="87">
        <v>314676</v>
      </c>
      <c r="M40" s="71">
        <v>20672</v>
      </c>
      <c r="N40" s="115">
        <v>45017</v>
      </c>
      <c r="P40" s="79"/>
    </row>
    <row r="41" spans="1:16">
      <c r="I41" s="69">
        <v>6</v>
      </c>
      <c r="J41" s="108" t="s">
        <v>543</v>
      </c>
      <c r="K41" s="71">
        <v>2</v>
      </c>
      <c r="L41" s="87">
        <v>314792</v>
      </c>
      <c r="M41" s="71">
        <v>20683</v>
      </c>
      <c r="N41" s="115">
        <v>45017</v>
      </c>
      <c r="P41" s="79"/>
    </row>
    <row r="42" spans="1:16">
      <c r="I42" s="69">
        <v>6</v>
      </c>
      <c r="J42" s="108" t="s">
        <v>543</v>
      </c>
      <c r="K42" s="71">
        <v>2</v>
      </c>
      <c r="L42" s="87">
        <v>315038</v>
      </c>
      <c r="M42" s="71">
        <v>20716</v>
      </c>
      <c r="N42" s="115">
        <v>45017</v>
      </c>
    </row>
    <row r="43" spans="1:16" ht="15.75" thickBot="1"/>
    <row r="44" spans="1:16" ht="45.75" customHeight="1" thickBot="1">
      <c r="A44" s="369" t="s">
        <v>595</v>
      </c>
      <c r="E44" s="59"/>
      <c r="L44" s="324"/>
    </row>
    <row r="45" spans="1:16" ht="15.75" thickBot="1">
      <c r="A45" s="61"/>
      <c r="E45" s="59"/>
      <c r="L45" s="324"/>
    </row>
    <row r="46" spans="1:16" ht="45.75" customHeight="1" thickTop="1" thickBot="1">
      <c r="A46" s="370" t="s">
        <v>23</v>
      </c>
      <c r="E46" s="59"/>
      <c r="I46" s="371" t="s">
        <v>24</v>
      </c>
      <c r="L46" s="324"/>
      <c r="P46" s="79"/>
    </row>
    <row r="47" spans="1:16" ht="16.5" thickTop="1" thickBot="1">
      <c r="L47" s="324"/>
      <c r="P47" s="79"/>
    </row>
    <row r="48" spans="1:16" ht="45.75" customHeight="1" thickBot="1">
      <c r="A48" s="372" t="s">
        <v>18</v>
      </c>
      <c r="B48" s="361" t="s">
        <v>19</v>
      </c>
      <c r="C48" s="362" t="s">
        <v>1</v>
      </c>
      <c r="D48" s="361" t="s">
        <v>20</v>
      </c>
      <c r="E48" s="362" t="s">
        <v>1</v>
      </c>
      <c r="F48" s="363" t="s">
        <v>21</v>
      </c>
      <c r="G48" s="364" t="s">
        <v>1</v>
      </c>
      <c r="I48" s="373" t="s">
        <v>18</v>
      </c>
      <c r="J48" s="374" t="s">
        <v>25</v>
      </c>
      <c r="K48" s="374" t="s">
        <v>20</v>
      </c>
      <c r="L48" s="375" t="s">
        <v>21</v>
      </c>
      <c r="M48" s="374" t="s">
        <v>26</v>
      </c>
      <c r="N48" s="376" t="s">
        <v>27</v>
      </c>
      <c r="P48" s="79"/>
    </row>
    <row r="49" spans="1:16" ht="15.75" thickTop="1">
      <c r="A49" s="50">
        <v>1</v>
      </c>
      <c r="B49" s="50">
        <v>0</v>
      </c>
      <c r="C49" s="51">
        <v>0</v>
      </c>
      <c r="D49" s="50">
        <v>0</v>
      </c>
      <c r="E49" s="51">
        <v>0</v>
      </c>
      <c r="F49" s="203">
        <v>0</v>
      </c>
      <c r="G49" s="51">
        <v>0</v>
      </c>
      <c r="I49" s="69">
        <v>2</v>
      </c>
      <c r="J49" s="175" t="s">
        <v>596</v>
      </c>
      <c r="K49" s="71">
        <v>2</v>
      </c>
      <c r="L49" s="87">
        <v>245396</v>
      </c>
      <c r="M49" s="71">
        <v>16295</v>
      </c>
      <c r="N49" s="115">
        <v>45689</v>
      </c>
      <c r="P49" s="79"/>
    </row>
    <row r="50" spans="1:16">
      <c r="A50" s="49">
        <v>2</v>
      </c>
      <c r="B50" s="49">
        <v>4</v>
      </c>
      <c r="C50" s="53">
        <v>1</v>
      </c>
      <c r="D50" s="49">
        <v>12</v>
      </c>
      <c r="E50" s="53">
        <v>1</v>
      </c>
      <c r="F50" s="205">
        <f>SUM(L49:L52)</f>
        <v>1538536</v>
      </c>
      <c r="G50" s="53">
        <v>1</v>
      </c>
      <c r="I50" s="69">
        <v>2</v>
      </c>
      <c r="J50" s="175" t="s">
        <v>596</v>
      </c>
      <c r="K50" s="71">
        <v>2</v>
      </c>
      <c r="L50" s="87">
        <v>235279</v>
      </c>
      <c r="M50" s="71">
        <v>16306</v>
      </c>
      <c r="N50" s="115">
        <v>45689</v>
      </c>
      <c r="P50" s="79"/>
    </row>
    <row r="51" spans="1:16">
      <c r="A51" s="49">
        <v>3</v>
      </c>
      <c r="B51" s="49">
        <v>0</v>
      </c>
      <c r="C51" s="53">
        <v>0</v>
      </c>
      <c r="D51" s="49">
        <v>0</v>
      </c>
      <c r="E51" s="53">
        <v>0</v>
      </c>
      <c r="F51" s="205">
        <v>0</v>
      </c>
      <c r="G51" s="53">
        <v>0</v>
      </c>
      <c r="I51" s="69">
        <v>2</v>
      </c>
      <c r="J51" s="175" t="s">
        <v>596</v>
      </c>
      <c r="K51" s="71">
        <v>4</v>
      </c>
      <c r="L51" s="87">
        <v>506845</v>
      </c>
      <c r="M51" s="71">
        <v>16332</v>
      </c>
      <c r="N51" s="115">
        <v>45689</v>
      </c>
      <c r="P51" s="79"/>
    </row>
    <row r="52" spans="1:16">
      <c r="A52" s="49">
        <v>4</v>
      </c>
      <c r="B52" s="49">
        <v>0</v>
      </c>
      <c r="C52" s="53">
        <v>0</v>
      </c>
      <c r="D52" s="49">
        <v>0</v>
      </c>
      <c r="E52" s="53">
        <v>0</v>
      </c>
      <c r="F52" s="205">
        <v>0</v>
      </c>
      <c r="G52" s="53">
        <v>0</v>
      </c>
      <c r="I52" s="69">
        <v>2</v>
      </c>
      <c r="J52" s="175" t="s">
        <v>596</v>
      </c>
      <c r="K52" s="71">
        <v>4</v>
      </c>
      <c r="L52" s="87">
        <v>551016</v>
      </c>
      <c r="M52" s="71">
        <v>16343</v>
      </c>
      <c r="N52" s="115">
        <v>45689</v>
      </c>
      <c r="P52" s="79"/>
    </row>
    <row r="53" spans="1:16">
      <c r="A53" s="49" t="s">
        <v>5</v>
      </c>
      <c r="B53" s="49">
        <v>0</v>
      </c>
      <c r="C53" s="53">
        <v>0</v>
      </c>
      <c r="D53" s="49">
        <v>0</v>
      </c>
      <c r="E53" s="53">
        <v>0</v>
      </c>
      <c r="F53" s="205">
        <v>0</v>
      </c>
      <c r="G53" s="53">
        <v>0</v>
      </c>
      <c r="J53" s="75"/>
      <c r="K53" s="75"/>
      <c r="P53" s="79"/>
    </row>
    <row r="54" spans="1:16">
      <c r="A54" s="365" t="s">
        <v>8</v>
      </c>
      <c r="B54" s="365">
        <f>SUM(B49:B53)</f>
        <v>4</v>
      </c>
      <c r="C54" s="366">
        <f>SUM(C49:C53)</f>
        <v>1</v>
      </c>
      <c r="D54" s="365">
        <f>SUM(D49:D53)</f>
        <v>12</v>
      </c>
      <c r="E54" s="366">
        <f>SUM(E49:E53)</f>
        <v>1</v>
      </c>
      <c r="F54" s="368">
        <f>SUM(F49:F53)</f>
        <v>1538536</v>
      </c>
      <c r="G54" s="366">
        <f>SUM(G49:G53)</f>
        <v>1</v>
      </c>
      <c r="J54" s="75"/>
      <c r="K54" s="75"/>
      <c r="P54" s="79"/>
    </row>
    <row r="56" spans="1:16">
      <c r="J56" s="75"/>
      <c r="K56" s="75"/>
      <c r="N56" s="75"/>
      <c r="P56" s="79"/>
    </row>
    <row r="57" spans="1:16">
      <c r="J57" s="75"/>
      <c r="K57" s="75"/>
      <c r="N57" s="75"/>
      <c r="P57" s="79"/>
    </row>
    <row r="58" spans="1:16">
      <c r="J58" s="75"/>
      <c r="K58" s="75"/>
      <c r="N58" s="75"/>
      <c r="P58" s="79"/>
    </row>
    <row r="59" spans="1:16">
      <c r="J59" s="75"/>
      <c r="K59" s="75"/>
      <c r="N59" s="75"/>
      <c r="P59" s="79"/>
    </row>
  </sheetData>
  <mergeCells count="1">
    <mergeCell ref="A3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56001-C3A2-448F-898B-1DDB9611F4FF}">
  <dimension ref="A1:X52"/>
  <sheetViews>
    <sheetView workbookViewId="0">
      <selection activeCell="J9" sqref="J9"/>
    </sheetView>
  </sheetViews>
  <sheetFormatPr baseColWidth="10" defaultRowHeight="15"/>
  <cols>
    <col min="1" max="1" width="27.5703125" customWidth="1"/>
    <col min="2" max="2" width="12.42578125" style="7" customWidth="1"/>
    <col min="3" max="3" width="11.42578125" style="42"/>
    <col min="4" max="4" width="11.42578125" style="7"/>
    <col min="5" max="5" width="11.42578125" style="42"/>
    <col min="6" max="6" width="15.5703125" style="8" customWidth="1"/>
    <col min="7" max="7" width="11.42578125" style="42"/>
    <col min="9" max="9" width="16.85546875" customWidth="1"/>
    <col min="10" max="10" width="58.5703125" customWidth="1"/>
    <col min="12" max="12" width="14" customWidth="1"/>
  </cols>
  <sheetData>
    <row r="1" spans="1:9" ht="31.5" thickTop="1" thickBot="1">
      <c r="A1" s="40" t="s">
        <v>15</v>
      </c>
      <c r="B1" s="41" t="s">
        <v>16</v>
      </c>
    </row>
    <row r="2" spans="1:9" ht="16.5" thickTop="1" thickBot="1">
      <c r="A2" s="43"/>
      <c r="B2" s="41"/>
    </row>
    <row r="3" spans="1:9" ht="15.75" thickBot="1">
      <c r="A3" s="458" t="s">
        <v>17</v>
      </c>
      <c r="B3" s="459"/>
    </row>
    <row r="4" spans="1:9" ht="15.75" thickBot="1"/>
    <row r="5" spans="1:9" ht="45.75" thickBot="1">
      <c r="A5" s="44" t="s">
        <v>18</v>
      </c>
      <c r="B5" s="45" t="s">
        <v>19</v>
      </c>
      <c r="C5" s="46" t="s">
        <v>1</v>
      </c>
      <c r="D5" s="45" t="s">
        <v>20</v>
      </c>
      <c r="E5" s="46" t="s">
        <v>1</v>
      </c>
      <c r="F5" s="47" t="s">
        <v>21</v>
      </c>
      <c r="G5" s="48" t="s">
        <v>1</v>
      </c>
    </row>
    <row r="6" spans="1:9" ht="15.75" thickTop="1">
      <c r="A6" s="49">
        <v>1</v>
      </c>
      <c r="B6" s="50">
        <f>SUM(B19,)</f>
        <v>1</v>
      </c>
      <c r="C6" s="51">
        <f>B6/B$11</f>
        <v>9.0909090909090912E-2</v>
      </c>
      <c r="D6" s="50">
        <f>SUM(D19,)</f>
        <v>6</v>
      </c>
      <c r="E6" s="51">
        <f t="shared" ref="C6:G11" si="0">D6/D$11</f>
        <v>1.4150943396226415E-2</v>
      </c>
      <c r="F6" s="52">
        <f>SUM(F19,)</f>
        <v>338592</v>
      </c>
      <c r="G6" s="51">
        <f t="shared" si="0"/>
        <v>9.6088512040478687E-3</v>
      </c>
    </row>
    <row r="7" spans="1:9">
      <c r="A7" s="49">
        <v>2</v>
      </c>
      <c r="B7" s="49">
        <f>SUM(B20,B33,)</f>
        <v>3</v>
      </c>
      <c r="C7" s="53">
        <f t="shared" si="0"/>
        <v>0.27272727272727271</v>
      </c>
      <c r="D7" s="49">
        <f>SUM(D20,D33,)</f>
        <v>266</v>
      </c>
      <c r="E7" s="53">
        <f t="shared" si="0"/>
        <v>0.62735849056603776</v>
      </c>
      <c r="F7" s="54">
        <f>SUM(F20,F33,)</f>
        <v>18521095</v>
      </c>
      <c r="G7" s="53">
        <f t="shared" si="0"/>
        <v>0.5256073563198036</v>
      </c>
    </row>
    <row r="8" spans="1:9">
      <c r="A8" s="49">
        <v>3</v>
      </c>
      <c r="B8" s="49">
        <f>SUM(B21,B46)</f>
        <v>6</v>
      </c>
      <c r="C8" s="53">
        <f t="shared" si="0"/>
        <v>0.54545454545454541</v>
      </c>
      <c r="D8" s="49">
        <f>SUM(D21,D46)</f>
        <v>146</v>
      </c>
      <c r="E8" s="53">
        <f t="shared" si="0"/>
        <v>0.34433962264150941</v>
      </c>
      <c r="F8" s="54">
        <f>SUM(F21,F46)</f>
        <v>15080817</v>
      </c>
      <c r="G8" s="53">
        <f t="shared" si="0"/>
        <v>0.42797622681125236</v>
      </c>
    </row>
    <row r="9" spans="1:9">
      <c r="A9" s="49">
        <v>4</v>
      </c>
      <c r="B9" s="49">
        <f>SUM(B22,)</f>
        <v>1</v>
      </c>
      <c r="C9" s="53">
        <f t="shared" si="0"/>
        <v>9.0909090909090912E-2</v>
      </c>
      <c r="D9" s="49">
        <f>SUM(D22,)</f>
        <v>6</v>
      </c>
      <c r="E9" s="53">
        <f t="shared" si="0"/>
        <v>1.4150943396226415E-2</v>
      </c>
      <c r="F9" s="54">
        <f>SUM(F22,)</f>
        <v>1297007</v>
      </c>
      <c r="G9" s="53">
        <f t="shared" si="0"/>
        <v>3.6807565664896139E-2</v>
      </c>
    </row>
    <row r="10" spans="1:9">
      <c r="A10" s="49" t="s">
        <v>5</v>
      </c>
      <c r="B10" s="49">
        <v>0</v>
      </c>
      <c r="C10" s="53">
        <f t="shared" si="0"/>
        <v>0</v>
      </c>
      <c r="D10" s="49">
        <v>0</v>
      </c>
      <c r="E10" s="53">
        <f t="shared" si="0"/>
        <v>0</v>
      </c>
      <c r="F10" s="55">
        <v>0</v>
      </c>
      <c r="G10" s="53">
        <f t="shared" si="0"/>
        <v>0</v>
      </c>
    </row>
    <row r="11" spans="1:9">
      <c r="A11" s="56" t="s">
        <v>8</v>
      </c>
      <c r="B11" s="56">
        <f>SUM(B6:B10)</f>
        <v>11</v>
      </c>
      <c r="C11" s="57">
        <f>SUM(C6:C10)</f>
        <v>1</v>
      </c>
      <c r="D11" s="56">
        <f>SUM(D6:D10)</f>
        <v>424</v>
      </c>
      <c r="E11" s="57">
        <f>SUM(E6:E10)</f>
        <v>1</v>
      </c>
      <c r="F11" s="58">
        <f>SUM(F6:F10)</f>
        <v>35237511</v>
      </c>
      <c r="G11" s="57">
        <f t="shared" si="0"/>
        <v>1</v>
      </c>
    </row>
    <row r="12" spans="1:9">
      <c r="E12" s="59"/>
    </row>
    <row r="13" spans="1:9" ht="15.75" thickBot="1">
      <c r="E13" s="59"/>
    </row>
    <row r="14" spans="1:9" ht="15.75" thickBot="1">
      <c r="A14" s="60" t="s">
        <v>22</v>
      </c>
      <c r="E14" s="59"/>
    </row>
    <row r="15" spans="1:9" ht="15.75" thickBot="1">
      <c r="A15" s="61"/>
      <c r="E15" s="59"/>
    </row>
    <row r="16" spans="1:9" ht="31.5" thickTop="1" thickBot="1">
      <c r="A16" s="62" t="s">
        <v>23</v>
      </c>
      <c r="E16" s="59"/>
      <c r="I16" s="63" t="s">
        <v>24</v>
      </c>
    </row>
    <row r="17" spans="1:24" ht="16.5" thickTop="1" thickBot="1"/>
    <row r="18" spans="1:24" ht="45.75" thickBot="1">
      <c r="A18" s="64" t="s">
        <v>18</v>
      </c>
      <c r="B18" s="45" t="s">
        <v>19</v>
      </c>
      <c r="C18" s="46" t="s">
        <v>1</v>
      </c>
      <c r="D18" s="45" t="s">
        <v>20</v>
      </c>
      <c r="E18" s="46" t="s">
        <v>1</v>
      </c>
      <c r="F18" s="47" t="s">
        <v>21</v>
      </c>
      <c r="G18" s="48" t="s">
        <v>1</v>
      </c>
      <c r="I18" s="65" t="s">
        <v>18</v>
      </c>
      <c r="J18" s="66" t="s">
        <v>25</v>
      </c>
      <c r="K18" s="66" t="s">
        <v>20</v>
      </c>
      <c r="L18" s="66" t="s">
        <v>21</v>
      </c>
      <c r="M18" s="66" t="s">
        <v>26</v>
      </c>
      <c r="N18" s="67" t="s">
        <v>27</v>
      </c>
    </row>
    <row r="19" spans="1:24" ht="15.75" thickTop="1">
      <c r="A19" s="49">
        <v>1</v>
      </c>
      <c r="B19" s="50">
        <v>1</v>
      </c>
      <c r="C19" s="51">
        <v>0</v>
      </c>
      <c r="D19" s="50">
        <v>6</v>
      </c>
      <c r="E19" s="51">
        <v>0</v>
      </c>
      <c r="F19" s="68">
        <f>L19</f>
        <v>338592</v>
      </c>
      <c r="G19" s="51">
        <v>0</v>
      </c>
      <c r="I19" s="69">
        <v>1</v>
      </c>
      <c r="J19" s="70" t="s">
        <v>28</v>
      </c>
      <c r="K19" s="71">
        <v>6</v>
      </c>
      <c r="L19" s="72">
        <v>338592</v>
      </c>
      <c r="M19" s="71">
        <v>40563</v>
      </c>
      <c r="N19" s="73">
        <v>44774</v>
      </c>
    </row>
    <row r="20" spans="1:24">
      <c r="A20" s="49">
        <v>2</v>
      </c>
      <c r="B20" s="49">
        <v>2</v>
      </c>
      <c r="C20" s="53">
        <f>B20/B$24</f>
        <v>0.2857142857142857</v>
      </c>
      <c r="D20" s="49">
        <v>246</v>
      </c>
      <c r="E20" s="53">
        <f>D20/D$24</f>
        <v>0.61809045226130654</v>
      </c>
      <c r="F20" s="55">
        <f>SUM(L20:L21)</f>
        <v>17416006</v>
      </c>
      <c r="G20" s="53">
        <f>F20/F$24</f>
        <v>0.533029336956234</v>
      </c>
      <c r="I20" s="69">
        <v>2</v>
      </c>
      <c r="J20" s="70" t="s">
        <v>29</v>
      </c>
      <c r="K20" s="71">
        <v>45</v>
      </c>
      <c r="L20" s="72">
        <v>3331094</v>
      </c>
      <c r="M20" s="71">
        <v>28232</v>
      </c>
      <c r="N20" s="73">
        <v>44986</v>
      </c>
    </row>
    <row r="21" spans="1:24">
      <c r="A21" s="49">
        <v>3</v>
      </c>
      <c r="B21" s="49">
        <v>3</v>
      </c>
      <c r="C21" s="53">
        <f t="shared" ref="C21:C23" si="1">B21/B$24</f>
        <v>0.42857142857142855</v>
      </c>
      <c r="D21" s="49">
        <f>SUM(K22:K24)</f>
        <v>140</v>
      </c>
      <c r="E21" s="53">
        <f t="shared" ref="E21:E23" si="2">D21/D$24</f>
        <v>0.35175879396984927</v>
      </c>
      <c r="F21" s="55">
        <f>SUM(L22:L24)</f>
        <v>13622030</v>
      </c>
      <c r="G21" s="53">
        <f t="shared" ref="G21:G23" si="3">F21/F$24</f>
        <v>0.41691198423438347</v>
      </c>
      <c r="I21" s="69">
        <v>2</v>
      </c>
      <c r="J21" s="70" t="s">
        <v>30</v>
      </c>
      <c r="K21" s="71">
        <v>201</v>
      </c>
      <c r="L21" s="72">
        <v>14084912</v>
      </c>
      <c r="M21" s="71">
        <v>29271</v>
      </c>
      <c r="N21" s="73">
        <v>44986</v>
      </c>
      <c r="P21" s="74"/>
      <c r="Q21" s="75"/>
      <c r="R21" s="75"/>
      <c r="S21" s="76"/>
      <c r="T21" s="77"/>
      <c r="U21" s="75"/>
      <c r="V21" s="78"/>
      <c r="W21" s="79"/>
      <c r="X21" s="80"/>
    </row>
    <row r="22" spans="1:24">
      <c r="A22" s="49">
        <v>4</v>
      </c>
      <c r="B22" s="49">
        <v>1</v>
      </c>
      <c r="C22" s="53">
        <f t="shared" si="1"/>
        <v>0.14285714285714285</v>
      </c>
      <c r="D22" s="49">
        <v>6</v>
      </c>
      <c r="E22" s="53">
        <f t="shared" si="2"/>
        <v>1.507537688442211E-2</v>
      </c>
      <c r="F22" s="55">
        <f>L25</f>
        <v>1297007</v>
      </c>
      <c r="G22" s="53">
        <f t="shared" si="3"/>
        <v>3.9695828150127774E-2</v>
      </c>
      <c r="I22" s="69">
        <v>3</v>
      </c>
      <c r="J22" s="70" t="s">
        <v>31</v>
      </c>
      <c r="K22" s="71">
        <v>107</v>
      </c>
      <c r="L22" s="72">
        <v>11103237</v>
      </c>
      <c r="M22" s="71">
        <v>28416</v>
      </c>
      <c r="N22" s="73">
        <v>44593</v>
      </c>
      <c r="P22" s="74"/>
      <c r="Q22" s="75"/>
      <c r="R22" s="75"/>
      <c r="S22" s="76"/>
      <c r="T22" s="77"/>
      <c r="U22" s="75"/>
      <c r="V22" s="78"/>
      <c r="W22" s="79"/>
      <c r="X22" s="80"/>
    </row>
    <row r="23" spans="1:24">
      <c r="A23" s="49" t="s">
        <v>5</v>
      </c>
      <c r="B23" s="49">
        <v>0</v>
      </c>
      <c r="C23" s="53">
        <f t="shared" si="1"/>
        <v>0</v>
      </c>
      <c r="D23" s="49">
        <v>0</v>
      </c>
      <c r="E23" s="53">
        <f t="shared" si="2"/>
        <v>0</v>
      </c>
      <c r="F23" s="55">
        <v>0</v>
      </c>
      <c r="G23" s="53">
        <f t="shared" si="3"/>
        <v>0</v>
      </c>
      <c r="I23" s="69">
        <v>3</v>
      </c>
      <c r="J23" s="70" t="s">
        <v>32</v>
      </c>
      <c r="K23" s="71">
        <v>23</v>
      </c>
      <c r="L23" s="72">
        <v>1683265</v>
      </c>
      <c r="M23" s="71">
        <v>36444</v>
      </c>
      <c r="N23" s="73">
        <v>48030</v>
      </c>
    </row>
    <row r="24" spans="1:24" ht="26.25">
      <c r="A24" s="56" t="s">
        <v>8</v>
      </c>
      <c r="B24" s="56">
        <f t="shared" ref="B24:G24" si="4">SUM(B19:B23)</f>
        <v>7</v>
      </c>
      <c r="C24" s="57">
        <f t="shared" si="4"/>
        <v>0.85714285714285698</v>
      </c>
      <c r="D24" s="56">
        <f t="shared" si="4"/>
        <v>398</v>
      </c>
      <c r="E24" s="57">
        <f t="shared" si="4"/>
        <v>0.98492462311557794</v>
      </c>
      <c r="F24" s="58">
        <f t="shared" si="4"/>
        <v>32673635</v>
      </c>
      <c r="G24" s="57">
        <f t="shared" si="4"/>
        <v>0.9896371493407452</v>
      </c>
      <c r="I24" s="69">
        <v>3</v>
      </c>
      <c r="J24" s="70" t="s">
        <v>33</v>
      </c>
      <c r="K24" s="71">
        <v>10</v>
      </c>
      <c r="L24" s="72">
        <v>835528</v>
      </c>
      <c r="M24" s="71">
        <v>22433</v>
      </c>
      <c r="N24" s="73">
        <v>45748</v>
      </c>
    </row>
    <row r="25" spans="1:24">
      <c r="A25" s="7"/>
      <c r="C25" s="59"/>
      <c r="E25" s="59"/>
      <c r="F25" s="81"/>
      <c r="G25" s="59"/>
      <c r="I25" s="69">
        <v>4</v>
      </c>
      <c r="J25" s="70" t="s">
        <v>34</v>
      </c>
      <c r="K25" s="71">
        <v>6</v>
      </c>
      <c r="L25" s="72">
        <v>1297007</v>
      </c>
      <c r="M25" s="71">
        <v>43794</v>
      </c>
      <c r="N25" s="73">
        <v>44788</v>
      </c>
    </row>
    <row r="26" spans="1:24" ht="15.75" thickBot="1">
      <c r="K26" s="82"/>
      <c r="L26" s="83"/>
    </row>
    <row r="27" spans="1:24" ht="15.75" thickBot="1">
      <c r="A27" s="60" t="s">
        <v>35</v>
      </c>
      <c r="E27" s="59"/>
    </row>
    <row r="28" spans="1:24" ht="15.75" thickBot="1">
      <c r="A28" s="61"/>
      <c r="E28" s="59"/>
    </row>
    <row r="29" spans="1:24" ht="31.5" thickTop="1" thickBot="1">
      <c r="A29" s="62" t="s">
        <v>23</v>
      </c>
      <c r="E29" s="59"/>
      <c r="I29" s="63" t="s">
        <v>24</v>
      </c>
      <c r="O29" s="78"/>
      <c r="P29" s="79"/>
      <c r="Q29" s="80"/>
    </row>
    <row r="30" spans="1:24" ht="16.5" thickTop="1" thickBot="1">
      <c r="O30" s="78"/>
      <c r="P30" s="79"/>
      <c r="Q30" s="80"/>
    </row>
    <row r="31" spans="1:24" ht="45.75" thickBot="1">
      <c r="A31" s="64" t="s">
        <v>18</v>
      </c>
      <c r="B31" s="45" t="s">
        <v>19</v>
      </c>
      <c r="C31" s="46" t="s">
        <v>1</v>
      </c>
      <c r="D31" s="45" t="s">
        <v>20</v>
      </c>
      <c r="E31" s="46" t="s">
        <v>1</v>
      </c>
      <c r="F31" s="47" t="s">
        <v>21</v>
      </c>
      <c r="G31" s="48" t="s">
        <v>1</v>
      </c>
      <c r="I31" s="65" t="s">
        <v>18</v>
      </c>
      <c r="J31" s="66" t="s">
        <v>25</v>
      </c>
      <c r="K31" s="66" t="s">
        <v>20</v>
      </c>
      <c r="L31" s="66" t="s">
        <v>21</v>
      </c>
      <c r="M31" s="66" t="s">
        <v>26</v>
      </c>
      <c r="N31" s="67" t="s">
        <v>27</v>
      </c>
      <c r="O31" s="78"/>
      <c r="P31" s="79"/>
      <c r="Q31" s="80"/>
    </row>
    <row r="32" spans="1:24" ht="27" thickTop="1">
      <c r="A32" s="49">
        <v>1</v>
      </c>
      <c r="B32" s="50">
        <v>0</v>
      </c>
      <c r="C32" s="51">
        <v>0</v>
      </c>
      <c r="D32" s="50">
        <v>0</v>
      </c>
      <c r="E32" s="51">
        <v>0</v>
      </c>
      <c r="F32" s="68">
        <v>0</v>
      </c>
      <c r="G32" s="51">
        <v>0</v>
      </c>
      <c r="I32" s="69">
        <v>2</v>
      </c>
      <c r="J32" s="70" t="s">
        <v>36</v>
      </c>
      <c r="K32" s="71">
        <v>20</v>
      </c>
      <c r="L32" s="72">
        <v>1105089</v>
      </c>
      <c r="M32" s="71">
        <v>15853</v>
      </c>
      <c r="N32" s="73">
        <v>47484</v>
      </c>
      <c r="O32" s="78"/>
      <c r="P32" s="79"/>
      <c r="Q32" s="80"/>
    </row>
    <row r="33" spans="1:17">
      <c r="A33" s="49">
        <v>2</v>
      </c>
      <c r="B33" s="49">
        <v>1</v>
      </c>
      <c r="C33" s="53">
        <v>1</v>
      </c>
      <c r="D33" s="49">
        <v>20</v>
      </c>
      <c r="E33" s="53">
        <v>1</v>
      </c>
      <c r="F33" s="55">
        <f>L32</f>
        <v>1105089</v>
      </c>
      <c r="G33" s="53">
        <v>1</v>
      </c>
      <c r="I33" s="74"/>
      <c r="J33" s="75"/>
      <c r="K33" s="75"/>
      <c r="L33" s="76"/>
      <c r="M33" s="77"/>
      <c r="N33" s="75"/>
      <c r="O33" s="78"/>
      <c r="P33" s="79"/>
      <c r="Q33" s="80"/>
    </row>
    <row r="34" spans="1:17">
      <c r="A34" s="49">
        <v>3</v>
      </c>
      <c r="B34" s="49">
        <v>0</v>
      </c>
      <c r="C34" s="53">
        <v>0</v>
      </c>
      <c r="D34" s="49">
        <v>0</v>
      </c>
      <c r="E34" s="53">
        <v>0</v>
      </c>
      <c r="F34" s="55">
        <v>0</v>
      </c>
      <c r="G34" s="53">
        <v>0</v>
      </c>
    </row>
    <row r="35" spans="1:17">
      <c r="A35" s="49">
        <v>4</v>
      </c>
      <c r="B35" s="49">
        <v>0</v>
      </c>
      <c r="C35" s="53">
        <v>0</v>
      </c>
      <c r="D35" s="49">
        <v>0</v>
      </c>
      <c r="E35" s="53">
        <v>0</v>
      </c>
      <c r="F35" s="55">
        <v>0</v>
      </c>
      <c r="G35" s="53">
        <v>0</v>
      </c>
    </row>
    <row r="36" spans="1:17">
      <c r="A36" s="49" t="s">
        <v>5</v>
      </c>
      <c r="B36" s="49">
        <v>0</v>
      </c>
      <c r="C36" s="53">
        <v>0</v>
      </c>
      <c r="D36" s="49">
        <v>0</v>
      </c>
      <c r="E36" s="53">
        <v>0</v>
      </c>
      <c r="F36" s="55">
        <v>0</v>
      </c>
      <c r="G36" s="53">
        <v>0</v>
      </c>
    </row>
    <row r="37" spans="1:17">
      <c r="A37" s="56" t="s">
        <v>8</v>
      </c>
      <c r="B37" s="56">
        <f t="shared" ref="B37:G37" si="5">SUM(B32:B36)</f>
        <v>1</v>
      </c>
      <c r="C37" s="57">
        <f t="shared" si="5"/>
        <v>1</v>
      </c>
      <c r="D37" s="56">
        <f t="shared" si="5"/>
        <v>20</v>
      </c>
      <c r="E37" s="57">
        <f t="shared" si="5"/>
        <v>1</v>
      </c>
      <c r="F37" s="58">
        <f t="shared" si="5"/>
        <v>1105089</v>
      </c>
      <c r="G37" s="57">
        <f t="shared" si="5"/>
        <v>1</v>
      </c>
    </row>
    <row r="38" spans="1:17" ht="15.75" thickBot="1"/>
    <row r="39" spans="1:17" ht="15.75" thickBot="1">
      <c r="A39" s="60" t="s">
        <v>37</v>
      </c>
      <c r="E39" s="59"/>
      <c r="O39" s="78"/>
      <c r="P39" s="79"/>
      <c r="Q39" s="80"/>
    </row>
    <row r="40" spans="1:17" ht="15.75" thickBot="1">
      <c r="A40" s="61"/>
      <c r="E40" s="59"/>
    </row>
    <row r="41" spans="1:17" ht="31.5" thickTop="1" thickBot="1">
      <c r="A41" s="62" t="s">
        <v>23</v>
      </c>
      <c r="E41" s="59"/>
      <c r="I41" s="63" t="s">
        <v>24</v>
      </c>
    </row>
    <row r="42" spans="1:17" ht="16.5" thickTop="1" thickBot="1"/>
    <row r="43" spans="1:17" ht="45.75" thickBot="1">
      <c r="A43" s="64" t="s">
        <v>18</v>
      </c>
      <c r="B43" s="45" t="s">
        <v>19</v>
      </c>
      <c r="C43" s="46" t="s">
        <v>1</v>
      </c>
      <c r="D43" s="45" t="s">
        <v>20</v>
      </c>
      <c r="E43" s="46" t="s">
        <v>1</v>
      </c>
      <c r="F43" s="47" t="s">
        <v>21</v>
      </c>
      <c r="G43" s="48" t="s">
        <v>1</v>
      </c>
      <c r="I43" s="65" t="s">
        <v>18</v>
      </c>
      <c r="J43" s="66" t="s">
        <v>25</v>
      </c>
      <c r="K43" s="66" t="s">
        <v>20</v>
      </c>
      <c r="L43" s="66" t="s">
        <v>21</v>
      </c>
      <c r="M43" s="66" t="s">
        <v>26</v>
      </c>
      <c r="N43" s="67" t="s">
        <v>27</v>
      </c>
    </row>
    <row r="44" spans="1:17" ht="15.75" thickTop="1">
      <c r="A44" s="49">
        <v>1</v>
      </c>
      <c r="B44" s="50">
        <v>0</v>
      </c>
      <c r="C44" s="51">
        <v>0</v>
      </c>
      <c r="D44" s="50">
        <v>0</v>
      </c>
      <c r="E44" s="51">
        <v>0</v>
      </c>
      <c r="F44" s="68">
        <v>0</v>
      </c>
      <c r="G44" s="51">
        <v>0</v>
      </c>
      <c r="I44" s="84">
        <v>3</v>
      </c>
      <c r="J44" s="85" t="s">
        <v>38</v>
      </c>
      <c r="K44" s="86">
        <v>2</v>
      </c>
      <c r="L44" s="87">
        <v>478929</v>
      </c>
      <c r="M44" s="88">
        <v>14733</v>
      </c>
      <c r="N44" s="89">
        <v>45292</v>
      </c>
    </row>
    <row r="45" spans="1:17">
      <c r="A45" s="49">
        <v>2</v>
      </c>
      <c r="B45" s="49">
        <v>0</v>
      </c>
      <c r="C45" s="53">
        <v>0</v>
      </c>
      <c r="D45" s="49">
        <v>0</v>
      </c>
      <c r="E45" s="53">
        <v>0</v>
      </c>
      <c r="F45" s="55">
        <v>0</v>
      </c>
      <c r="G45" s="53">
        <v>0</v>
      </c>
      <c r="I45" s="84">
        <v>3</v>
      </c>
      <c r="J45" s="85" t="s">
        <v>38</v>
      </c>
      <c r="K45" s="86">
        <v>2</v>
      </c>
      <c r="L45" s="87">
        <v>489929</v>
      </c>
      <c r="M45" s="88">
        <v>14744</v>
      </c>
      <c r="N45" s="89">
        <v>45292</v>
      </c>
    </row>
    <row r="46" spans="1:17">
      <c r="A46" s="49">
        <v>3</v>
      </c>
      <c r="B46" s="49">
        <v>3</v>
      </c>
      <c r="C46" s="53">
        <v>1</v>
      </c>
      <c r="D46" s="49">
        <v>6</v>
      </c>
      <c r="E46" s="53">
        <v>1</v>
      </c>
      <c r="F46" s="55">
        <f>SUM(L44:L46)</f>
        <v>1458787</v>
      </c>
      <c r="G46" s="53">
        <v>1</v>
      </c>
      <c r="I46" s="84">
        <v>3</v>
      </c>
      <c r="J46" s="85" t="s">
        <v>38</v>
      </c>
      <c r="K46" s="86">
        <v>2</v>
      </c>
      <c r="L46" s="87">
        <v>489929</v>
      </c>
      <c r="M46" s="88">
        <v>14755</v>
      </c>
      <c r="N46" s="89">
        <v>45292</v>
      </c>
    </row>
    <row r="47" spans="1:17">
      <c r="A47" s="49">
        <v>4</v>
      </c>
      <c r="B47" s="49">
        <v>0</v>
      </c>
      <c r="C47" s="53">
        <v>0</v>
      </c>
      <c r="D47" s="49">
        <v>0</v>
      </c>
      <c r="E47" s="53">
        <v>0</v>
      </c>
      <c r="F47" s="55">
        <v>0</v>
      </c>
      <c r="G47" s="53">
        <v>0</v>
      </c>
      <c r="L47" s="83"/>
    </row>
    <row r="48" spans="1:17">
      <c r="A48" s="49" t="s">
        <v>5</v>
      </c>
      <c r="B48" s="49">
        <v>0</v>
      </c>
      <c r="C48" s="53">
        <v>0</v>
      </c>
      <c r="D48" s="49">
        <v>0</v>
      </c>
      <c r="E48" s="53">
        <v>0</v>
      </c>
      <c r="F48" s="55">
        <v>0</v>
      </c>
      <c r="G48" s="53">
        <v>0</v>
      </c>
    </row>
    <row r="49" spans="1:17">
      <c r="A49" s="56" t="s">
        <v>8</v>
      </c>
      <c r="B49" s="56">
        <f t="shared" ref="B49:G49" si="6">SUM(B44:B48)</f>
        <v>3</v>
      </c>
      <c r="C49" s="57">
        <f t="shared" si="6"/>
        <v>1</v>
      </c>
      <c r="D49" s="56">
        <f t="shared" si="6"/>
        <v>6</v>
      </c>
      <c r="E49" s="57">
        <f t="shared" si="6"/>
        <v>1</v>
      </c>
      <c r="F49" s="58">
        <f t="shared" si="6"/>
        <v>1458787</v>
      </c>
      <c r="G49" s="57">
        <f t="shared" si="6"/>
        <v>1</v>
      </c>
    </row>
    <row r="51" spans="1:17">
      <c r="I51" s="74"/>
      <c r="J51" s="75"/>
      <c r="K51" s="75"/>
      <c r="L51" s="76"/>
      <c r="M51" s="77"/>
      <c r="N51" s="75"/>
      <c r="O51" s="78"/>
      <c r="P51" s="79"/>
      <c r="Q51" s="80"/>
    </row>
    <row r="52" spans="1:17">
      <c r="I52" s="74"/>
      <c r="J52" s="75"/>
      <c r="K52" s="75"/>
      <c r="L52" s="76"/>
      <c r="M52" s="77"/>
      <c r="N52" s="75"/>
      <c r="O52" s="78"/>
      <c r="P52" s="79"/>
      <c r="Q52" s="80"/>
    </row>
  </sheetData>
  <mergeCells count="1">
    <mergeCell ref="A3:B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2EA46-D889-4680-ADA4-ED2BE943D1BE}">
  <dimension ref="A1:Q39"/>
  <sheetViews>
    <sheetView workbookViewId="0">
      <selection activeCell="H9" sqref="H9"/>
    </sheetView>
  </sheetViews>
  <sheetFormatPr baseColWidth="10" defaultRowHeight="15"/>
  <cols>
    <col min="1" max="1" width="31.140625" customWidth="1"/>
    <col min="2" max="2" width="14.5703125" customWidth="1"/>
    <col min="3" max="3" width="11.42578125" style="42"/>
    <col min="5" max="5" width="11.42578125" style="42"/>
    <col min="6" max="6" width="15.42578125" style="324" customWidth="1"/>
    <col min="7" max="7" width="11.42578125" style="42"/>
    <col min="9" max="9" width="15.7109375" customWidth="1"/>
    <col min="10" max="10" width="45.7109375" customWidth="1"/>
    <col min="12" max="12" width="18.140625" style="324" customWidth="1"/>
    <col min="14" max="14" width="14.85546875" customWidth="1"/>
  </cols>
  <sheetData>
    <row r="1" spans="1:9" ht="45.75" customHeight="1" thickTop="1" thickBot="1">
      <c r="A1" s="378" t="s">
        <v>545</v>
      </c>
      <c r="B1" s="379" t="s">
        <v>16</v>
      </c>
    </row>
    <row r="2" spans="1:9" ht="16.5" thickTop="1" thickBot="1">
      <c r="A2" s="43"/>
      <c r="B2" s="379"/>
    </row>
    <row r="3" spans="1:9" ht="45.75" customHeight="1" thickBot="1">
      <c r="A3" s="460" t="s">
        <v>546</v>
      </c>
      <c r="B3" s="461"/>
    </row>
    <row r="4" spans="1:9" ht="15.75" thickBot="1"/>
    <row r="5" spans="1:9" ht="45.75" customHeight="1" thickBot="1">
      <c r="A5" s="380" t="s">
        <v>18</v>
      </c>
      <c r="B5" s="381" t="s">
        <v>19</v>
      </c>
      <c r="C5" s="382" t="s">
        <v>1</v>
      </c>
      <c r="D5" s="381" t="s">
        <v>20</v>
      </c>
      <c r="E5" s="382" t="s">
        <v>1</v>
      </c>
      <c r="F5" s="383" t="s">
        <v>21</v>
      </c>
      <c r="G5" s="384" t="s">
        <v>1</v>
      </c>
    </row>
    <row r="6" spans="1:9" ht="15.75" thickTop="1">
      <c r="A6" s="49">
        <v>1</v>
      </c>
      <c r="B6" s="50">
        <v>0</v>
      </c>
      <c r="C6" s="51">
        <v>0</v>
      </c>
      <c r="D6" s="50">
        <v>0</v>
      </c>
      <c r="E6" s="51">
        <v>0</v>
      </c>
      <c r="F6" s="203">
        <v>0</v>
      </c>
      <c r="G6" s="51">
        <v>0</v>
      </c>
    </row>
    <row r="7" spans="1:9">
      <c r="A7" s="49">
        <v>2</v>
      </c>
      <c r="B7" s="49">
        <v>1</v>
      </c>
      <c r="C7" s="53">
        <v>1</v>
      </c>
      <c r="D7" s="49">
        <v>100</v>
      </c>
      <c r="E7" s="53">
        <v>1</v>
      </c>
      <c r="F7" s="205">
        <v>1031275</v>
      </c>
      <c r="G7" s="53">
        <v>1</v>
      </c>
    </row>
    <row r="8" spans="1:9">
      <c r="A8" s="49">
        <v>3</v>
      </c>
      <c r="B8" s="49">
        <v>0</v>
      </c>
      <c r="C8" s="53">
        <v>0</v>
      </c>
      <c r="D8" s="49">
        <v>0</v>
      </c>
      <c r="E8" s="53">
        <v>0</v>
      </c>
      <c r="F8" s="205">
        <v>0</v>
      </c>
      <c r="G8" s="53">
        <v>0</v>
      </c>
    </row>
    <row r="9" spans="1:9">
      <c r="A9" s="49">
        <v>4</v>
      </c>
      <c r="B9" s="49">
        <v>0</v>
      </c>
      <c r="C9" s="53">
        <v>0</v>
      </c>
      <c r="D9" s="49">
        <v>0</v>
      </c>
      <c r="E9" s="53">
        <v>0</v>
      </c>
      <c r="F9" s="205">
        <v>0</v>
      </c>
      <c r="G9" s="53">
        <v>0</v>
      </c>
    </row>
    <row r="10" spans="1:9">
      <c r="A10" s="49" t="s">
        <v>5</v>
      </c>
      <c r="B10" s="49">
        <v>0</v>
      </c>
      <c r="C10" s="53">
        <v>0</v>
      </c>
      <c r="D10" s="49">
        <v>0</v>
      </c>
      <c r="E10" s="53">
        <v>0</v>
      </c>
      <c r="F10" s="205">
        <v>0</v>
      </c>
      <c r="G10" s="53">
        <v>0</v>
      </c>
    </row>
    <row r="11" spans="1:9">
      <c r="A11" s="385" t="s">
        <v>8</v>
      </c>
      <c r="B11" s="385">
        <f>SUM(B6:B10)</f>
        <v>1</v>
      </c>
      <c r="C11" s="386">
        <f>SUM(C6:C10)</f>
        <v>1</v>
      </c>
      <c r="D11" s="385">
        <f>SUM(D6:D10)</f>
        <v>100</v>
      </c>
      <c r="E11" s="386">
        <f>SUM(E6:E10)</f>
        <v>1</v>
      </c>
      <c r="F11" s="387">
        <v>1031275</v>
      </c>
      <c r="G11" s="386">
        <f>SUM(G6:G10)</f>
        <v>1</v>
      </c>
    </row>
    <row r="13" spans="1:9" ht="15.75" thickBot="1"/>
    <row r="14" spans="1:9" ht="45.75" customHeight="1" thickBot="1">
      <c r="A14" s="388" t="s">
        <v>547</v>
      </c>
      <c r="E14" s="59"/>
    </row>
    <row r="15" spans="1:9" ht="15.75" thickBot="1">
      <c r="A15" s="61"/>
      <c r="E15" s="59"/>
    </row>
    <row r="16" spans="1:9" ht="45.75" customHeight="1" thickTop="1" thickBot="1">
      <c r="A16" s="389" t="s">
        <v>23</v>
      </c>
      <c r="E16" s="59"/>
      <c r="I16" s="390" t="s">
        <v>24</v>
      </c>
    </row>
    <row r="17" spans="1:17" ht="16.5" thickTop="1" thickBot="1"/>
    <row r="18" spans="1:17" ht="45.75" customHeight="1" thickBot="1">
      <c r="A18" s="391" t="s">
        <v>18</v>
      </c>
      <c r="B18" s="381" t="s">
        <v>19</v>
      </c>
      <c r="C18" s="382" t="s">
        <v>1</v>
      </c>
      <c r="D18" s="381" t="s">
        <v>20</v>
      </c>
      <c r="E18" s="382" t="s">
        <v>1</v>
      </c>
      <c r="F18" s="383" t="s">
        <v>21</v>
      </c>
      <c r="G18" s="384" t="s">
        <v>1</v>
      </c>
      <c r="I18" s="392" t="s">
        <v>18</v>
      </c>
      <c r="J18" s="393" t="s">
        <v>25</v>
      </c>
      <c r="K18" s="393" t="s">
        <v>20</v>
      </c>
      <c r="L18" s="394" t="s">
        <v>21</v>
      </c>
      <c r="M18" s="393" t="s">
        <v>26</v>
      </c>
      <c r="N18" s="395" t="s">
        <v>27</v>
      </c>
    </row>
    <row r="19" spans="1:17" ht="27" thickTop="1">
      <c r="A19" s="49">
        <v>1</v>
      </c>
      <c r="B19" s="50">
        <v>0</v>
      </c>
      <c r="C19" s="51">
        <v>0</v>
      </c>
      <c r="D19" s="50">
        <v>0</v>
      </c>
      <c r="E19" s="51">
        <v>0</v>
      </c>
      <c r="F19" s="203">
        <v>0</v>
      </c>
      <c r="G19" s="51">
        <v>0</v>
      </c>
      <c r="I19" s="174">
        <v>2</v>
      </c>
      <c r="J19" s="70" t="s">
        <v>548</v>
      </c>
      <c r="K19" s="71">
        <v>100</v>
      </c>
      <c r="L19" s="87">
        <v>1031275</v>
      </c>
      <c r="M19" s="71">
        <v>82084</v>
      </c>
      <c r="N19" s="73">
        <v>45323</v>
      </c>
    </row>
    <row r="20" spans="1:17">
      <c r="A20" s="49">
        <v>2</v>
      </c>
      <c r="B20" s="49">
        <v>1</v>
      </c>
      <c r="C20" s="53">
        <v>1</v>
      </c>
      <c r="D20" s="49">
        <v>100</v>
      </c>
      <c r="E20" s="53">
        <v>1</v>
      </c>
      <c r="F20" s="205">
        <f>L19</f>
        <v>1031275</v>
      </c>
      <c r="G20" s="53">
        <v>1</v>
      </c>
    </row>
    <row r="21" spans="1:17">
      <c r="A21" s="49">
        <v>3</v>
      </c>
      <c r="B21" s="49">
        <v>0</v>
      </c>
      <c r="C21" s="53">
        <v>0</v>
      </c>
      <c r="D21" s="49">
        <v>0</v>
      </c>
      <c r="E21" s="53">
        <v>0</v>
      </c>
      <c r="F21" s="205">
        <v>0</v>
      </c>
      <c r="G21" s="53">
        <v>0</v>
      </c>
    </row>
    <row r="22" spans="1:17">
      <c r="A22" s="49">
        <v>4</v>
      </c>
      <c r="B22" s="49">
        <v>0</v>
      </c>
      <c r="C22" s="53">
        <v>0</v>
      </c>
      <c r="D22" s="49">
        <v>0</v>
      </c>
      <c r="E22" s="53">
        <v>0</v>
      </c>
      <c r="F22" s="205">
        <v>0</v>
      </c>
      <c r="G22" s="53">
        <v>0</v>
      </c>
    </row>
    <row r="23" spans="1:17">
      <c r="A23" s="49" t="s">
        <v>5</v>
      </c>
      <c r="B23" s="49">
        <v>0</v>
      </c>
      <c r="C23" s="53">
        <v>0</v>
      </c>
      <c r="D23" s="49">
        <v>0</v>
      </c>
      <c r="E23" s="53">
        <v>0</v>
      </c>
      <c r="F23" s="205">
        <v>0</v>
      </c>
      <c r="G23" s="53">
        <v>0</v>
      </c>
    </row>
    <row r="24" spans="1:17">
      <c r="A24" s="385" t="s">
        <v>8</v>
      </c>
      <c r="B24" s="385">
        <f t="shared" ref="B24:G24" si="0">SUM(B19:B23)</f>
        <v>1</v>
      </c>
      <c r="C24" s="386">
        <f t="shared" si="0"/>
        <v>1</v>
      </c>
      <c r="D24" s="385">
        <f t="shared" si="0"/>
        <v>100</v>
      </c>
      <c r="E24" s="386">
        <f t="shared" si="0"/>
        <v>1</v>
      </c>
      <c r="F24" s="387">
        <f t="shared" si="0"/>
        <v>1031275</v>
      </c>
      <c r="G24" s="386">
        <f t="shared" si="0"/>
        <v>1</v>
      </c>
      <c r="J24" s="75"/>
      <c r="K24" s="75"/>
      <c r="L24" s="358"/>
      <c r="P24" s="79"/>
      <c r="Q24" s="80"/>
    </row>
    <row r="26" spans="1:17">
      <c r="A26" s="41"/>
      <c r="C26" s="59"/>
      <c r="E26" s="59"/>
      <c r="F26" s="396"/>
      <c r="G26" s="59"/>
      <c r="L26" s="396"/>
    </row>
    <row r="27" spans="1:17">
      <c r="A27" s="61"/>
      <c r="C27" s="59"/>
      <c r="E27" s="59"/>
      <c r="F27" s="396"/>
      <c r="G27" s="59"/>
      <c r="L27" s="396"/>
    </row>
    <row r="28" spans="1:17">
      <c r="A28" s="119"/>
      <c r="C28" s="59"/>
      <c r="E28" s="59"/>
      <c r="F28" s="396"/>
      <c r="G28" s="59"/>
      <c r="I28" s="120"/>
      <c r="L28" s="396"/>
    </row>
    <row r="29" spans="1:17">
      <c r="C29" s="59"/>
      <c r="E29" s="59"/>
      <c r="F29" s="396"/>
      <c r="G29" s="59"/>
      <c r="L29" s="396"/>
    </row>
    <row r="30" spans="1:17">
      <c r="A30" s="43"/>
      <c r="B30" s="43"/>
      <c r="C30" s="397"/>
      <c r="D30" s="43"/>
      <c r="E30" s="397"/>
      <c r="F30" s="398"/>
      <c r="G30" s="399"/>
      <c r="I30" s="400"/>
      <c r="J30" s="400"/>
      <c r="K30" s="400"/>
      <c r="L30" s="401"/>
      <c r="M30" s="400"/>
      <c r="N30" s="400"/>
    </row>
    <row r="31" spans="1:17">
      <c r="A31" s="7"/>
      <c r="C31" s="59"/>
      <c r="E31" s="59"/>
      <c r="F31" s="396"/>
      <c r="G31" s="59"/>
      <c r="L31" s="396"/>
    </row>
    <row r="32" spans="1:17">
      <c r="A32" s="7"/>
      <c r="C32" s="59"/>
      <c r="E32" s="59"/>
      <c r="F32" s="396"/>
      <c r="G32" s="59"/>
      <c r="L32" s="396"/>
    </row>
    <row r="33" spans="1:12">
      <c r="A33" s="7"/>
      <c r="C33" s="59"/>
      <c r="E33" s="59"/>
      <c r="F33" s="396"/>
      <c r="G33" s="59"/>
      <c r="L33" s="396"/>
    </row>
    <row r="34" spans="1:12">
      <c r="A34" s="7"/>
      <c r="C34" s="59"/>
      <c r="E34" s="59"/>
      <c r="F34" s="396"/>
      <c r="G34" s="59"/>
      <c r="L34" s="396"/>
    </row>
    <row r="35" spans="1:12">
      <c r="A35" s="7"/>
      <c r="C35" s="59"/>
      <c r="E35" s="59"/>
      <c r="F35" s="396"/>
      <c r="G35" s="59"/>
      <c r="L35" s="396"/>
    </row>
    <row r="36" spans="1:12">
      <c r="A36" s="7"/>
      <c r="C36" s="59"/>
      <c r="E36" s="59"/>
      <c r="F36" s="396"/>
      <c r="G36" s="59"/>
      <c r="L36" s="396"/>
    </row>
    <row r="37" spans="1:12">
      <c r="C37" s="59"/>
      <c r="E37" s="59"/>
      <c r="F37" s="396"/>
      <c r="G37" s="59"/>
      <c r="L37" s="396"/>
    </row>
    <row r="38" spans="1:12">
      <c r="C38" s="59"/>
      <c r="E38" s="59"/>
      <c r="F38" s="396"/>
      <c r="G38" s="59"/>
      <c r="L38" s="396"/>
    </row>
    <row r="39" spans="1:12">
      <c r="C39" s="59"/>
      <c r="E39" s="59"/>
      <c r="F39" s="396"/>
      <c r="G39" s="59"/>
      <c r="L39" s="396"/>
    </row>
  </sheetData>
  <mergeCells count="1">
    <mergeCell ref="A3: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E22F8-9235-4EF3-8E64-86AC888B2D93}">
  <dimension ref="A1:P48"/>
  <sheetViews>
    <sheetView topLeftCell="A26" workbookViewId="0">
      <selection activeCell="D28" sqref="D28"/>
    </sheetView>
  </sheetViews>
  <sheetFormatPr baseColWidth="10" defaultRowHeight="15"/>
  <cols>
    <col min="1" max="1" width="27.5703125" customWidth="1"/>
    <col min="2" max="2" width="13.42578125" style="7" customWidth="1"/>
    <col min="3" max="3" width="11.42578125" style="42"/>
    <col min="4" max="4" width="11.42578125" style="7"/>
    <col min="5" max="5" width="11.42578125" style="42"/>
    <col min="6" max="6" width="15.42578125" style="324" customWidth="1"/>
    <col min="7" max="7" width="11.42578125" style="42"/>
    <col min="9" max="9" width="16" customWidth="1"/>
    <col min="10" max="10" width="41.7109375" customWidth="1"/>
    <col min="12" max="12" width="17.7109375" style="324" customWidth="1"/>
    <col min="14" max="14" width="16.7109375" customWidth="1"/>
  </cols>
  <sheetData>
    <row r="1" spans="1:9" ht="45.75" customHeight="1" thickTop="1" thickBot="1">
      <c r="A1" s="402" t="s">
        <v>549</v>
      </c>
      <c r="B1" s="90" t="s">
        <v>16</v>
      </c>
    </row>
    <row r="2" spans="1:9" ht="16.5" thickTop="1" thickBot="1">
      <c r="A2" s="43"/>
      <c r="B2" s="90"/>
    </row>
    <row r="3" spans="1:9" ht="45.75" customHeight="1" thickBot="1">
      <c r="A3" s="462" t="s">
        <v>550</v>
      </c>
      <c r="B3" s="463"/>
    </row>
    <row r="4" spans="1:9" ht="15.75" thickBot="1"/>
    <row r="5" spans="1:9" ht="45.75" customHeight="1" thickBot="1">
      <c r="A5" s="403" t="s">
        <v>18</v>
      </c>
      <c r="B5" s="404" t="s">
        <v>19</v>
      </c>
      <c r="C5" s="405" t="s">
        <v>1</v>
      </c>
      <c r="D5" s="404" t="s">
        <v>20</v>
      </c>
      <c r="E5" s="405" t="s">
        <v>1</v>
      </c>
      <c r="F5" s="406" t="s">
        <v>21</v>
      </c>
      <c r="G5" s="407" t="s">
        <v>1</v>
      </c>
    </row>
    <row r="6" spans="1:9" ht="15.75" thickTop="1">
      <c r="A6" s="49">
        <v>1</v>
      </c>
      <c r="B6" s="50">
        <f>SUM(B19,B43)</f>
        <v>4</v>
      </c>
      <c r="C6" s="51">
        <f>B6/B$11</f>
        <v>0.5714285714285714</v>
      </c>
      <c r="D6" s="50">
        <f>SUM(D19,D43)</f>
        <v>17</v>
      </c>
      <c r="E6" s="51">
        <f>D6/D$11</f>
        <v>0.48571428571428571</v>
      </c>
      <c r="F6" s="203">
        <f>SUM(F19,F43)</f>
        <v>1867873</v>
      </c>
      <c r="G6" s="51">
        <f>F6/F$11</f>
        <v>0.55867152755906457</v>
      </c>
    </row>
    <row r="7" spans="1:9">
      <c r="A7" s="49">
        <v>2</v>
      </c>
      <c r="B7" s="49">
        <f>SUM(B20,B32)</f>
        <v>3</v>
      </c>
      <c r="C7" s="53">
        <f t="shared" ref="C7:C10" si="0">B7/B$11</f>
        <v>0.42857142857142855</v>
      </c>
      <c r="D7" s="49">
        <f>SUM(D20,D32)</f>
        <v>18</v>
      </c>
      <c r="E7" s="53">
        <f>D7/D$11</f>
        <v>0.51428571428571423</v>
      </c>
      <c r="F7" s="205">
        <f>SUM(F20,F32)</f>
        <v>1475546</v>
      </c>
      <c r="G7" s="53">
        <f>F7/F$11</f>
        <v>0.44132847244093548</v>
      </c>
    </row>
    <row r="8" spans="1:9">
      <c r="A8" s="49">
        <v>3</v>
      </c>
      <c r="B8" s="49">
        <v>0</v>
      </c>
      <c r="C8" s="53">
        <f t="shared" si="0"/>
        <v>0</v>
      </c>
      <c r="D8" s="49">
        <v>0</v>
      </c>
      <c r="E8" s="53">
        <v>0</v>
      </c>
      <c r="F8" s="205">
        <v>0</v>
      </c>
      <c r="G8" s="53">
        <v>0</v>
      </c>
    </row>
    <row r="9" spans="1:9">
      <c r="A9" s="49">
        <v>4</v>
      </c>
      <c r="B9" s="49">
        <v>0</v>
      </c>
      <c r="C9" s="53">
        <f t="shared" si="0"/>
        <v>0</v>
      </c>
      <c r="D9" s="49">
        <v>0</v>
      </c>
      <c r="E9" s="53">
        <v>0</v>
      </c>
      <c r="F9" s="205">
        <v>0</v>
      </c>
      <c r="G9" s="53">
        <v>0</v>
      </c>
    </row>
    <row r="10" spans="1:9">
      <c r="A10" s="49" t="s">
        <v>5</v>
      </c>
      <c r="B10" s="49">
        <v>0</v>
      </c>
      <c r="C10" s="53">
        <f t="shared" si="0"/>
        <v>0</v>
      </c>
      <c r="D10" s="49">
        <v>0</v>
      </c>
      <c r="E10" s="53">
        <v>0</v>
      </c>
      <c r="F10" s="205">
        <v>0</v>
      </c>
      <c r="G10" s="53">
        <v>0</v>
      </c>
    </row>
    <row r="11" spans="1:9">
      <c r="A11" s="408" t="s">
        <v>8</v>
      </c>
      <c r="B11" s="408">
        <f>SUM(B6:B10)</f>
        <v>7</v>
      </c>
      <c r="C11" s="409">
        <f>SUM(C6:C10)</f>
        <v>1</v>
      </c>
      <c r="D11" s="408">
        <f>SUM(D6:D10)</f>
        <v>35</v>
      </c>
      <c r="E11" s="409">
        <v>1</v>
      </c>
      <c r="F11" s="410">
        <f>SUM(F6:F10)</f>
        <v>3343419</v>
      </c>
      <c r="G11" s="409">
        <f>SUM(G6:G10)</f>
        <v>1</v>
      </c>
    </row>
    <row r="13" spans="1:9" ht="15.75" thickBot="1"/>
    <row r="14" spans="1:9" ht="45.75" customHeight="1" thickBot="1">
      <c r="A14" s="411" t="s">
        <v>551</v>
      </c>
      <c r="E14" s="59"/>
    </row>
    <row r="15" spans="1:9" ht="15.75" thickBot="1">
      <c r="A15" s="61"/>
      <c r="E15" s="59"/>
    </row>
    <row r="16" spans="1:9" ht="45.75" customHeight="1" thickTop="1" thickBot="1">
      <c r="A16" s="412" t="s">
        <v>23</v>
      </c>
      <c r="E16" s="59"/>
      <c r="I16" s="413" t="s">
        <v>24</v>
      </c>
    </row>
    <row r="17" spans="1:16" ht="16.5" thickTop="1" thickBot="1"/>
    <row r="18" spans="1:16" ht="45.75" customHeight="1" thickBot="1">
      <c r="A18" s="414" t="s">
        <v>18</v>
      </c>
      <c r="B18" s="404" t="s">
        <v>19</v>
      </c>
      <c r="C18" s="405" t="s">
        <v>1</v>
      </c>
      <c r="D18" s="404" t="s">
        <v>20</v>
      </c>
      <c r="E18" s="405" t="s">
        <v>1</v>
      </c>
      <c r="F18" s="406" t="s">
        <v>21</v>
      </c>
      <c r="G18" s="407" t="s">
        <v>1</v>
      </c>
      <c r="I18" s="415" t="s">
        <v>18</v>
      </c>
      <c r="J18" s="416" t="s">
        <v>25</v>
      </c>
      <c r="K18" s="416" t="s">
        <v>20</v>
      </c>
      <c r="L18" s="417" t="s">
        <v>21</v>
      </c>
      <c r="M18" s="416" t="s">
        <v>26</v>
      </c>
      <c r="N18" s="418" t="s">
        <v>27</v>
      </c>
    </row>
    <row r="19" spans="1:16" ht="15.75" thickTop="1">
      <c r="A19" s="50">
        <v>1</v>
      </c>
      <c r="B19" s="50">
        <v>3</v>
      </c>
      <c r="C19" s="51">
        <f>B19/B$24</f>
        <v>0.6</v>
      </c>
      <c r="D19" s="50">
        <v>9</v>
      </c>
      <c r="E19" s="51">
        <f>D19/D$24</f>
        <v>0.6428571428571429</v>
      </c>
      <c r="F19" s="203">
        <f>SUM(L19:L21)</f>
        <v>1184528</v>
      </c>
      <c r="G19" s="51">
        <f>F19/F$24</f>
        <v>0.61482404613692532</v>
      </c>
      <c r="I19" s="69">
        <v>1</v>
      </c>
      <c r="J19" s="108" t="s">
        <v>552</v>
      </c>
      <c r="K19" s="71">
        <v>1</v>
      </c>
      <c r="L19" s="377">
        <v>88219</v>
      </c>
      <c r="M19" s="71">
        <v>16133</v>
      </c>
      <c r="N19" s="115">
        <v>45992</v>
      </c>
    </row>
    <row r="20" spans="1:16">
      <c r="A20" s="49">
        <v>2</v>
      </c>
      <c r="B20" s="49">
        <v>2</v>
      </c>
      <c r="C20" s="53">
        <f t="shared" ref="C20:C23" si="1">B20/B$24</f>
        <v>0.4</v>
      </c>
      <c r="D20" s="49">
        <v>5</v>
      </c>
      <c r="E20" s="53">
        <f t="shared" ref="E20:E23" si="2">D20/D$24</f>
        <v>0.35714285714285715</v>
      </c>
      <c r="F20" s="205">
        <f>SUM(L22:L23)</f>
        <v>742085</v>
      </c>
      <c r="G20" s="53">
        <f t="shared" ref="G20:G23" si="3">F20/F$24</f>
        <v>0.38517595386307474</v>
      </c>
      <c r="I20" s="69">
        <v>1</v>
      </c>
      <c r="J20" s="108" t="s">
        <v>552</v>
      </c>
      <c r="K20" s="71">
        <v>4</v>
      </c>
      <c r="L20" s="377">
        <v>550529</v>
      </c>
      <c r="M20" s="71">
        <v>17205</v>
      </c>
      <c r="N20" s="115">
        <v>45992</v>
      </c>
    </row>
    <row r="21" spans="1:16">
      <c r="A21" s="49">
        <v>3</v>
      </c>
      <c r="B21" s="49">
        <v>0</v>
      </c>
      <c r="C21" s="53">
        <f t="shared" si="1"/>
        <v>0</v>
      </c>
      <c r="D21" s="49">
        <v>0</v>
      </c>
      <c r="E21" s="53">
        <f t="shared" si="2"/>
        <v>0</v>
      </c>
      <c r="F21" s="205">
        <v>0</v>
      </c>
      <c r="G21" s="53">
        <f t="shared" si="3"/>
        <v>0</v>
      </c>
      <c r="I21" s="69">
        <v>1</v>
      </c>
      <c r="J21" s="108" t="s">
        <v>552</v>
      </c>
      <c r="K21" s="71">
        <v>4</v>
      </c>
      <c r="L21" s="377">
        <v>545780</v>
      </c>
      <c r="M21" s="71">
        <v>17216</v>
      </c>
      <c r="N21" s="115">
        <v>45992</v>
      </c>
    </row>
    <row r="22" spans="1:16">
      <c r="A22" s="49">
        <v>4</v>
      </c>
      <c r="B22" s="49">
        <v>0</v>
      </c>
      <c r="C22" s="53">
        <f t="shared" si="1"/>
        <v>0</v>
      </c>
      <c r="D22" s="49">
        <v>0</v>
      </c>
      <c r="E22" s="53">
        <f t="shared" si="2"/>
        <v>0</v>
      </c>
      <c r="F22" s="205">
        <v>0</v>
      </c>
      <c r="G22" s="53">
        <f t="shared" si="3"/>
        <v>0</v>
      </c>
      <c r="I22" s="69">
        <v>2</v>
      </c>
      <c r="J22" s="108" t="s">
        <v>552</v>
      </c>
      <c r="K22" s="71">
        <v>1</v>
      </c>
      <c r="L22" s="377">
        <v>111415</v>
      </c>
      <c r="M22" s="71">
        <v>16166</v>
      </c>
      <c r="N22" s="115">
        <v>45992</v>
      </c>
    </row>
    <row r="23" spans="1:16">
      <c r="A23" s="49" t="s">
        <v>5</v>
      </c>
      <c r="B23" s="49">
        <v>0</v>
      </c>
      <c r="C23" s="53">
        <f t="shared" si="1"/>
        <v>0</v>
      </c>
      <c r="D23" s="49">
        <v>0</v>
      </c>
      <c r="E23" s="53">
        <f t="shared" si="2"/>
        <v>0</v>
      </c>
      <c r="F23" s="205">
        <v>0</v>
      </c>
      <c r="G23" s="53">
        <f t="shared" si="3"/>
        <v>0</v>
      </c>
      <c r="I23" s="69">
        <v>2</v>
      </c>
      <c r="J23" s="108" t="s">
        <v>552</v>
      </c>
      <c r="K23" s="71">
        <v>4</v>
      </c>
      <c r="L23" s="377">
        <v>630670</v>
      </c>
      <c r="M23" s="71">
        <v>17220</v>
      </c>
      <c r="N23" s="115">
        <v>45992</v>
      </c>
    </row>
    <row r="24" spans="1:16">
      <c r="A24" s="408" t="s">
        <v>8</v>
      </c>
      <c r="B24" s="408">
        <f t="shared" ref="B24:G24" si="4">SUM(B19:B23)</f>
        <v>5</v>
      </c>
      <c r="C24" s="409">
        <f t="shared" si="4"/>
        <v>1</v>
      </c>
      <c r="D24" s="408">
        <f t="shared" si="4"/>
        <v>14</v>
      </c>
      <c r="E24" s="409">
        <f t="shared" si="4"/>
        <v>1</v>
      </c>
      <c r="F24" s="410">
        <f t="shared" si="4"/>
        <v>1926613</v>
      </c>
      <c r="G24" s="409">
        <f t="shared" si="4"/>
        <v>1</v>
      </c>
    </row>
    <row r="25" spans="1:16" ht="15.75" thickBot="1"/>
    <row r="26" spans="1:16" ht="45.75" customHeight="1" thickBot="1">
      <c r="A26" s="411" t="s">
        <v>553</v>
      </c>
      <c r="E26" s="59"/>
    </row>
    <row r="27" spans="1:16" ht="15.75" thickBot="1">
      <c r="A27" s="61"/>
      <c r="E27" s="59"/>
      <c r="P27" s="79"/>
    </row>
    <row r="28" spans="1:16" ht="45.75" customHeight="1" thickTop="1" thickBot="1">
      <c r="A28" s="412" t="s">
        <v>23</v>
      </c>
      <c r="E28" s="59"/>
      <c r="I28" s="413" t="s">
        <v>24</v>
      </c>
      <c r="P28" s="79"/>
    </row>
    <row r="29" spans="1:16" ht="16.5" thickTop="1" thickBot="1">
      <c r="P29" s="79"/>
    </row>
    <row r="30" spans="1:16" ht="45.75" customHeight="1" thickBot="1">
      <c r="A30" s="414" t="s">
        <v>18</v>
      </c>
      <c r="B30" s="404" t="s">
        <v>19</v>
      </c>
      <c r="C30" s="405" t="s">
        <v>1</v>
      </c>
      <c r="D30" s="404" t="s">
        <v>20</v>
      </c>
      <c r="E30" s="405" t="s">
        <v>1</v>
      </c>
      <c r="F30" s="406" t="s">
        <v>21</v>
      </c>
      <c r="G30" s="407" t="s">
        <v>1</v>
      </c>
      <c r="I30" s="415" t="s">
        <v>18</v>
      </c>
      <c r="J30" s="416" t="s">
        <v>25</v>
      </c>
      <c r="K30" s="416" t="s">
        <v>20</v>
      </c>
      <c r="L30" s="417" t="s">
        <v>21</v>
      </c>
      <c r="M30" s="416" t="s">
        <v>26</v>
      </c>
      <c r="N30" s="418" t="s">
        <v>27</v>
      </c>
      <c r="P30" s="79"/>
    </row>
    <row r="31" spans="1:16" ht="27" thickTop="1">
      <c r="A31" s="50">
        <v>1</v>
      </c>
      <c r="B31" s="50">
        <v>0</v>
      </c>
      <c r="C31" s="51">
        <v>0</v>
      </c>
      <c r="D31" s="50">
        <v>0</v>
      </c>
      <c r="E31" s="51">
        <v>0</v>
      </c>
      <c r="F31" s="203">
        <v>0</v>
      </c>
      <c r="G31" s="51">
        <v>0</v>
      </c>
      <c r="I31" s="69">
        <v>2</v>
      </c>
      <c r="J31" s="70" t="s">
        <v>554</v>
      </c>
      <c r="K31" s="71">
        <v>13</v>
      </c>
      <c r="L31" s="87">
        <v>733461</v>
      </c>
      <c r="M31" s="71">
        <v>17172</v>
      </c>
      <c r="N31" s="115">
        <v>41974</v>
      </c>
      <c r="P31" s="79"/>
    </row>
    <row r="32" spans="1:16">
      <c r="A32" s="49">
        <v>2</v>
      </c>
      <c r="B32" s="49">
        <v>1</v>
      </c>
      <c r="C32" s="53">
        <v>1</v>
      </c>
      <c r="D32" s="49">
        <v>13</v>
      </c>
      <c r="E32" s="53">
        <v>1</v>
      </c>
      <c r="F32" s="205">
        <f>L31</f>
        <v>733461</v>
      </c>
      <c r="G32" s="53">
        <v>1</v>
      </c>
    </row>
    <row r="33" spans="1:16">
      <c r="A33" s="49">
        <v>3</v>
      </c>
      <c r="B33" s="49">
        <v>0</v>
      </c>
      <c r="C33" s="53">
        <v>0</v>
      </c>
      <c r="D33" s="49">
        <v>0</v>
      </c>
      <c r="E33" s="53">
        <v>0</v>
      </c>
      <c r="F33" s="205">
        <v>0</v>
      </c>
      <c r="G33" s="53">
        <v>0</v>
      </c>
    </row>
    <row r="34" spans="1:16">
      <c r="A34" s="49">
        <v>4</v>
      </c>
      <c r="B34" s="49">
        <v>0</v>
      </c>
      <c r="C34" s="53">
        <v>0</v>
      </c>
      <c r="D34" s="49">
        <v>0</v>
      </c>
      <c r="E34" s="53">
        <v>0</v>
      </c>
      <c r="F34" s="205">
        <v>0</v>
      </c>
      <c r="G34" s="53">
        <v>0</v>
      </c>
    </row>
    <row r="35" spans="1:16">
      <c r="A35" s="49" t="s">
        <v>5</v>
      </c>
      <c r="B35" s="49">
        <v>0</v>
      </c>
      <c r="C35" s="53">
        <v>0</v>
      </c>
      <c r="D35" s="49">
        <v>0</v>
      </c>
      <c r="E35" s="53">
        <v>0</v>
      </c>
      <c r="F35" s="205">
        <v>0</v>
      </c>
      <c r="G35" s="53">
        <v>0</v>
      </c>
      <c r="J35" s="75"/>
      <c r="K35" s="75"/>
      <c r="L35" s="358"/>
      <c r="P35" s="79"/>
    </row>
    <row r="36" spans="1:16">
      <c r="A36" s="408" t="s">
        <v>8</v>
      </c>
      <c r="B36" s="408">
        <f t="shared" ref="B36:G36" si="5">SUM(B31:B35)</f>
        <v>1</v>
      </c>
      <c r="C36" s="409">
        <f t="shared" si="5"/>
        <v>1</v>
      </c>
      <c r="D36" s="408">
        <f t="shared" si="5"/>
        <v>13</v>
      </c>
      <c r="E36" s="409">
        <f t="shared" si="5"/>
        <v>1</v>
      </c>
      <c r="F36" s="410">
        <f t="shared" si="5"/>
        <v>733461</v>
      </c>
      <c r="G36" s="409">
        <f t="shared" si="5"/>
        <v>1</v>
      </c>
    </row>
    <row r="37" spans="1:16" ht="15.75" thickBot="1"/>
    <row r="38" spans="1:16" ht="45.75" customHeight="1" thickBot="1">
      <c r="A38" s="411" t="s">
        <v>555</v>
      </c>
      <c r="E38" s="59"/>
    </row>
    <row r="39" spans="1:16" ht="15.75" thickBot="1">
      <c r="A39" s="61"/>
      <c r="E39" s="59"/>
    </row>
    <row r="40" spans="1:16" ht="45.75" customHeight="1" thickTop="1" thickBot="1">
      <c r="A40" s="412" t="s">
        <v>23</v>
      </c>
      <c r="E40" s="59"/>
      <c r="I40" s="413" t="s">
        <v>24</v>
      </c>
    </row>
    <row r="41" spans="1:16" ht="16.5" thickTop="1" thickBot="1"/>
    <row r="42" spans="1:16" ht="45.75" customHeight="1" thickBot="1">
      <c r="A42" s="414" t="s">
        <v>18</v>
      </c>
      <c r="B42" s="404" t="s">
        <v>19</v>
      </c>
      <c r="C42" s="405" t="s">
        <v>1</v>
      </c>
      <c r="D42" s="404" t="s">
        <v>20</v>
      </c>
      <c r="E42" s="405" t="s">
        <v>1</v>
      </c>
      <c r="F42" s="406" t="s">
        <v>21</v>
      </c>
      <c r="G42" s="407" t="s">
        <v>1</v>
      </c>
      <c r="I42" s="415" t="s">
        <v>18</v>
      </c>
      <c r="J42" s="416" t="s">
        <v>25</v>
      </c>
      <c r="K42" s="416" t="s">
        <v>20</v>
      </c>
      <c r="L42" s="417" t="s">
        <v>21</v>
      </c>
      <c r="M42" s="416" t="s">
        <v>26</v>
      </c>
      <c r="N42" s="418" t="s">
        <v>27</v>
      </c>
    </row>
    <row r="43" spans="1:16" ht="15.75" thickTop="1">
      <c r="A43" s="50">
        <v>1</v>
      </c>
      <c r="B43" s="50">
        <v>1</v>
      </c>
      <c r="C43" s="51">
        <v>1</v>
      </c>
      <c r="D43" s="50">
        <v>8</v>
      </c>
      <c r="E43" s="51">
        <v>1</v>
      </c>
      <c r="F43" s="203">
        <f>L43</f>
        <v>683345</v>
      </c>
      <c r="G43" s="51">
        <v>1</v>
      </c>
      <c r="I43" s="69">
        <v>1</v>
      </c>
      <c r="J43" s="419" t="s">
        <v>556</v>
      </c>
      <c r="K43" s="420">
        <v>8</v>
      </c>
      <c r="L43" s="421">
        <v>683345</v>
      </c>
      <c r="M43" s="420">
        <v>91361</v>
      </c>
      <c r="N43" s="422">
        <v>46023</v>
      </c>
    </row>
    <row r="44" spans="1:16">
      <c r="A44" s="49">
        <v>2</v>
      </c>
      <c r="B44" s="49">
        <v>0</v>
      </c>
      <c r="C44" s="53">
        <v>0</v>
      </c>
      <c r="D44" s="49">
        <v>0</v>
      </c>
      <c r="E44" s="53">
        <v>0</v>
      </c>
      <c r="F44" s="205">
        <v>0</v>
      </c>
      <c r="G44" s="53">
        <v>0</v>
      </c>
      <c r="J44" s="75"/>
      <c r="K44" s="75"/>
      <c r="L44" s="358"/>
      <c r="P44" s="79"/>
    </row>
    <row r="45" spans="1:16">
      <c r="A45" s="49">
        <v>3</v>
      </c>
      <c r="B45" s="49">
        <v>0</v>
      </c>
      <c r="C45" s="53">
        <v>0</v>
      </c>
      <c r="D45" s="49">
        <v>0</v>
      </c>
      <c r="E45" s="53">
        <v>0</v>
      </c>
      <c r="F45" s="205">
        <v>0</v>
      </c>
      <c r="G45" s="53">
        <v>0</v>
      </c>
    </row>
    <row r="46" spans="1:16">
      <c r="A46" s="49">
        <v>4</v>
      </c>
      <c r="B46" s="49">
        <v>0</v>
      </c>
      <c r="C46" s="53">
        <v>0</v>
      </c>
      <c r="D46" s="49">
        <v>0</v>
      </c>
      <c r="E46" s="53">
        <v>0</v>
      </c>
      <c r="F46" s="205">
        <v>0</v>
      </c>
      <c r="G46" s="53">
        <v>0</v>
      </c>
    </row>
    <row r="47" spans="1:16">
      <c r="A47" s="49" t="s">
        <v>5</v>
      </c>
      <c r="B47" s="49">
        <v>0</v>
      </c>
      <c r="C47" s="53">
        <v>0</v>
      </c>
      <c r="D47" s="49">
        <v>0</v>
      </c>
      <c r="E47" s="53">
        <v>0</v>
      </c>
      <c r="F47" s="205">
        <v>0</v>
      </c>
      <c r="G47" s="53">
        <v>0</v>
      </c>
    </row>
    <row r="48" spans="1:16">
      <c r="A48" s="408" t="s">
        <v>8</v>
      </c>
      <c r="B48" s="408">
        <f t="shared" ref="B48:G48" si="6">SUM(B43:B47)</f>
        <v>1</v>
      </c>
      <c r="C48" s="409">
        <f t="shared" si="6"/>
        <v>1</v>
      </c>
      <c r="D48" s="408">
        <f t="shared" si="6"/>
        <v>8</v>
      </c>
      <c r="E48" s="409">
        <f t="shared" si="6"/>
        <v>1</v>
      </c>
      <c r="F48" s="410">
        <f t="shared" si="6"/>
        <v>683345</v>
      </c>
      <c r="G48" s="409">
        <f t="shared" si="6"/>
        <v>1</v>
      </c>
    </row>
  </sheetData>
  <mergeCells count="1">
    <mergeCell ref="A3:B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C9553-A0AE-4024-A066-7E980FB1E5E9}">
  <dimension ref="A1:Q36"/>
  <sheetViews>
    <sheetView workbookViewId="0">
      <selection activeCell="P19" sqref="P19"/>
    </sheetView>
  </sheetViews>
  <sheetFormatPr baseColWidth="10" defaultRowHeight="15"/>
  <cols>
    <col min="1" max="1" width="25" customWidth="1"/>
    <col min="2" max="2" width="13.5703125" style="7" customWidth="1"/>
    <col min="3" max="3" width="11.42578125" style="42"/>
    <col min="4" max="4" width="11.42578125" style="7"/>
    <col min="5" max="5" width="11.42578125" style="42"/>
    <col min="6" max="6" width="15.140625" style="226" customWidth="1"/>
    <col min="7" max="7" width="11.42578125" style="42"/>
    <col min="9" max="9" width="15.85546875" customWidth="1"/>
    <col min="10" max="10" width="50.28515625" customWidth="1"/>
    <col min="12" max="12" width="19.140625" style="324" customWidth="1"/>
    <col min="14" max="14" width="14.85546875" customWidth="1"/>
  </cols>
  <sheetData>
    <row r="1" spans="1:9" ht="45.75" customHeight="1" thickTop="1" thickBot="1">
      <c r="A1" s="500" t="s">
        <v>597</v>
      </c>
      <c r="B1" s="90" t="s">
        <v>16</v>
      </c>
    </row>
    <row r="2" spans="1:9" ht="16.5" thickTop="1" thickBot="1">
      <c r="A2" s="43"/>
      <c r="B2" s="90"/>
    </row>
    <row r="3" spans="1:9" ht="45.75" customHeight="1" thickBot="1">
      <c r="A3" s="501" t="s">
        <v>598</v>
      </c>
      <c r="B3" s="502"/>
    </row>
    <row r="4" spans="1:9" ht="15.75" thickBot="1"/>
    <row r="5" spans="1:9" ht="45.75" customHeight="1" thickBot="1">
      <c r="A5" s="503" t="s">
        <v>18</v>
      </c>
      <c r="B5" s="504" t="s">
        <v>19</v>
      </c>
      <c r="C5" s="505" t="s">
        <v>1</v>
      </c>
      <c r="D5" s="504" t="s">
        <v>20</v>
      </c>
      <c r="E5" s="505" t="s">
        <v>1</v>
      </c>
      <c r="F5" s="506" t="s">
        <v>21</v>
      </c>
      <c r="G5" s="507" t="s">
        <v>1</v>
      </c>
    </row>
    <row r="6" spans="1:9" ht="15.75" thickTop="1">
      <c r="A6" s="49">
        <v>1</v>
      </c>
      <c r="B6" s="50">
        <v>0</v>
      </c>
      <c r="C6" s="51">
        <v>0</v>
      </c>
      <c r="D6" s="50">
        <v>0</v>
      </c>
      <c r="E6" s="51">
        <v>0</v>
      </c>
      <c r="F6" s="295">
        <v>0</v>
      </c>
      <c r="G6" s="51">
        <v>0</v>
      </c>
    </row>
    <row r="7" spans="1:9">
      <c r="A7" s="49">
        <v>2</v>
      </c>
      <c r="B7" s="49">
        <v>0</v>
      </c>
      <c r="C7" s="53">
        <v>0</v>
      </c>
      <c r="D7" s="49">
        <v>0</v>
      </c>
      <c r="E7" s="53">
        <v>0</v>
      </c>
      <c r="F7" s="345">
        <v>0</v>
      </c>
      <c r="G7" s="53">
        <v>0</v>
      </c>
    </row>
    <row r="8" spans="1:9">
      <c r="A8" s="49">
        <v>3</v>
      </c>
      <c r="B8" s="49">
        <v>0</v>
      </c>
      <c r="C8" s="53">
        <v>0</v>
      </c>
      <c r="D8" s="49">
        <v>0</v>
      </c>
      <c r="E8" s="53">
        <v>0</v>
      </c>
      <c r="F8" s="345">
        <v>0</v>
      </c>
      <c r="G8" s="53">
        <v>0</v>
      </c>
    </row>
    <row r="9" spans="1:9">
      <c r="A9" s="49">
        <v>4</v>
      </c>
      <c r="B9" s="49">
        <v>0</v>
      </c>
      <c r="C9" s="53">
        <v>0</v>
      </c>
      <c r="D9" s="49">
        <v>0</v>
      </c>
      <c r="E9" s="53">
        <v>0</v>
      </c>
      <c r="F9" s="345">
        <v>0</v>
      </c>
      <c r="G9" s="53">
        <v>0</v>
      </c>
    </row>
    <row r="10" spans="1:9">
      <c r="A10" s="49" t="s">
        <v>5</v>
      </c>
      <c r="B10" s="49">
        <v>3</v>
      </c>
      <c r="C10" s="53">
        <v>1</v>
      </c>
      <c r="D10" s="49">
        <v>18</v>
      </c>
      <c r="E10" s="53">
        <v>1</v>
      </c>
      <c r="F10" s="345">
        <v>1855130</v>
      </c>
      <c r="G10" s="53">
        <v>1</v>
      </c>
    </row>
    <row r="11" spans="1:9">
      <c r="A11" s="508" t="s">
        <v>8</v>
      </c>
      <c r="B11" s="508">
        <v>3</v>
      </c>
      <c r="C11" s="509">
        <v>1</v>
      </c>
      <c r="D11" s="508">
        <v>18</v>
      </c>
      <c r="E11" s="509">
        <v>1</v>
      </c>
      <c r="F11" s="510">
        <v>1855130</v>
      </c>
      <c r="G11" s="509">
        <v>1</v>
      </c>
    </row>
    <row r="13" spans="1:9" ht="15.75" thickBot="1"/>
    <row r="14" spans="1:9" ht="45.75" customHeight="1" thickBot="1">
      <c r="A14" s="511" t="s">
        <v>599</v>
      </c>
      <c r="E14" s="59"/>
    </row>
    <row r="15" spans="1:9" ht="15.75" thickBot="1">
      <c r="A15" s="61"/>
      <c r="E15" s="59"/>
    </row>
    <row r="16" spans="1:9" ht="45.75" customHeight="1" thickTop="1" thickBot="1">
      <c r="A16" s="512" t="s">
        <v>23</v>
      </c>
      <c r="E16" s="59"/>
      <c r="I16" s="513" t="s">
        <v>24</v>
      </c>
    </row>
    <row r="17" spans="1:17" ht="16.5" thickTop="1" thickBot="1"/>
    <row r="18" spans="1:17" ht="45.75" customHeight="1" thickBot="1">
      <c r="A18" s="514" t="s">
        <v>18</v>
      </c>
      <c r="B18" s="504" t="s">
        <v>19</v>
      </c>
      <c r="C18" s="505" t="s">
        <v>1</v>
      </c>
      <c r="D18" s="504" t="s">
        <v>20</v>
      </c>
      <c r="E18" s="505" t="s">
        <v>1</v>
      </c>
      <c r="F18" s="506" t="s">
        <v>21</v>
      </c>
      <c r="G18" s="507" t="s">
        <v>1</v>
      </c>
      <c r="I18" s="515" t="s">
        <v>18</v>
      </c>
      <c r="J18" s="516" t="s">
        <v>25</v>
      </c>
      <c r="K18" s="516" t="s">
        <v>20</v>
      </c>
      <c r="L18" s="517" t="s">
        <v>21</v>
      </c>
      <c r="M18" s="516" t="s">
        <v>26</v>
      </c>
      <c r="N18" s="518" t="s">
        <v>27</v>
      </c>
    </row>
    <row r="19" spans="1:17" ht="15.75" thickTop="1">
      <c r="A19" s="49">
        <v>1</v>
      </c>
      <c r="B19" s="50">
        <v>0</v>
      </c>
      <c r="C19" s="51">
        <v>0</v>
      </c>
      <c r="D19" s="50">
        <v>0</v>
      </c>
      <c r="E19" s="51">
        <v>0</v>
      </c>
      <c r="F19" s="295">
        <v>0</v>
      </c>
      <c r="G19" s="51">
        <v>0</v>
      </c>
      <c r="I19" s="69">
        <v>6</v>
      </c>
      <c r="J19" s="70" t="s">
        <v>600</v>
      </c>
      <c r="K19" s="71">
        <v>6</v>
      </c>
      <c r="L19" s="87">
        <v>627883</v>
      </c>
      <c r="M19" s="71">
        <v>1724</v>
      </c>
      <c r="N19" s="115">
        <v>46296</v>
      </c>
    </row>
    <row r="20" spans="1:17" ht="26.25">
      <c r="A20" s="49">
        <v>2</v>
      </c>
      <c r="B20" s="49">
        <v>0</v>
      </c>
      <c r="C20" s="53">
        <v>0</v>
      </c>
      <c r="D20" s="49">
        <v>0</v>
      </c>
      <c r="E20" s="53">
        <v>0</v>
      </c>
      <c r="F20" s="345">
        <v>0</v>
      </c>
      <c r="G20" s="53">
        <v>0</v>
      </c>
      <c r="I20" s="69">
        <v>6</v>
      </c>
      <c r="J20" s="70" t="s">
        <v>601</v>
      </c>
      <c r="K20" s="71">
        <v>6</v>
      </c>
      <c r="L20" s="87">
        <v>597933</v>
      </c>
      <c r="M20" s="71">
        <v>1735</v>
      </c>
      <c r="N20" s="115">
        <v>46296</v>
      </c>
    </row>
    <row r="21" spans="1:17">
      <c r="A21" s="49">
        <v>3</v>
      </c>
      <c r="B21" s="49">
        <v>0</v>
      </c>
      <c r="C21" s="53">
        <v>0</v>
      </c>
      <c r="D21" s="49">
        <v>0</v>
      </c>
      <c r="E21" s="53">
        <v>0</v>
      </c>
      <c r="F21" s="345">
        <v>0</v>
      </c>
      <c r="G21" s="53">
        <v>0</v>
      </c>
      <c r="I21" s="69">
        <v>6</v>
      </c>
      <c r="J21" s="70" t="s">
        <v>602</v>
      </c>
      <c r="K21" s="71">
        <v>6</v>
      </c>
      <c r="L21" s="87">
        <v>629314</v>
      </c>
      <c r="M21" s="71">
        <v>1794</v>
      </c>
      <c r="N21" s="115">
        <v>46296</v>
      </c>
    </row>
    <row r="22" spans="1:17">
      <c r="A22" s="49">
        <v>4</v>
      </c>
      <c r="B22" s="49">
        <v>0</v>
      </c>
      <c r="C22" s="53">
        <v>0</v>
      </c>
      <c r="D22" s="49">
        <v>0</v>
      </c>
      <c r="E22" s="53">
        <v>0</v>
      </c>
      <c r="F22" s="345">
        <v>0</v>
      </c>
      <c r="G22" s="53">
        <v>0</v>
      </c>
    </row>
    <row r="23" spans="1:17">
      <c r="A23" s="49" t="s">
        <v>5</v>
      </c>
      <c r="B23" s="49">
        <v>3</v>
      </c>
      <c r="C23" s="53">
        <v>1</v>
      </c>
      <c r="D23" s="49">
        <v>18</v>
      </c>
      <c r="E23" s="53">
        <v>1</v>
      </c>
      <c r="F23" s="345">
        <f>SUM(L19:L21)</f>
        <v>1855130</v>
      </c>
      <c r="G23" s="53">
        <v>1</v>
      </c>
    </row>
    <row r="24" spans="1:17">
      <c r="A24" s="508" t="s">
        <v>8</v>
      </c>
      <c r="B24" s="508">
        <f>SUM(B19:B23)</f>
        <v>3</v>
      </c>
      <c r="C24" s="509">
        <f>SUM(C19:C23)</f>
        <v>1</v>
      </c>
      <c r="D24" s="508">
        <f>SUM(D19:D23)</f>
        <v>18</v>
      </c>
      <c r="E24" s="509">
        <f>SUM(E19:E23)</f>
        <v>1</v>
      </c>
      <c r="F24" s="510">
        <f>SUM(F23)</f>
        <v>1855130</v>
      </c>
      <c r="G24" s="509">
        <f>SUM(G19:G23)</f>
        <v>1</v>
      </c>
    </row>
    <row r="26" spans="1:17">
      <c r="A26" s="41"/>
      <c r="C26" s="59"/>
      <c r="E26" s="59"/>
      <c r="F26" s="519"/>
      <c r="G26" s="59"/>
      <c r="L26" s="396"/>
      <c r="P26" s="79"/>
      <c r="Q26" s="80"/>
    </row>
    <row r="27" spans="1:17">
      <c r="A27" s="61"/>
      <c r="C27" s="59"/>
      <c r="E27" s="59"/>
      <c r="F27" s="519"/>
      <c r="G27" s="59"/>
      <c r="L27" s="396"/>
      <c r="P27" s="79"/>
      <c r="Q27" s="80"/>
    </row>
    <row r="28" spans="1:17">
      <c r="A28" s="227"/>
      <c r="C28" s="59"/>
      <c r="E28" s="59"/>
      <c r="F28" s="519"/>
      <c r="G28" s="59"/>
      <c r="I28" s="520"/>
      <c r="L28" s="396"/>
      <c r="P28" s="79"/>
      <c r="Q28" s="80"/>
    </row>
    <row r="29" spans="1:17">
      <c r="C29" s="59"/>
      <c r="E29" s="59"/>
      <c r="F29" s="519"/>
      <c r="G29" s="59"/>
      <c r="L29" s="396"/>
    </row>
    <row r="30" spans="1:17">
      <c r="A30" s="43"/>
      <c r="B30" s="400"/>
      <c r="C30" s="397"/>
      <c r="D30" s="400"/>
      <c r="E30" s="397"/>
      <c r="F30" s="401"/>
      <c r="G30" s="399"/>
      <c r="I30" s="400"/>
      <c r="J30" s="400"/>
      <c r="K30" s="400"/>
      <c r="L30" s="401"/>
      <c r="M30" s="400"/>
      <c r="N30" s="400"/>
    </row>
    <row r="31" spans="1:17">
      <c r="A31" s="7"/>
      <c r="C31" s="59"/>
      <c r="E31" s="59"/>
      <c r="F31" s="519"/>
      <c r="G31" s="59"/>
      <c r="L31" s="396"/>
    </row>
    <row r="32" spans="1:17">
      <c r="A32" s="7"/>
      <c r="C32" s="59"/>
      <c r="E32" s="59"/>
      <c r="F32" s="519"/>
      <c r="G32" s="59"/>
      <c r="L32" s="396"/>
    </row>
    <row r="33" spans="1:12">
      <c r="A33" s="7"/>
      <c r="C33" s="59"/>
      <c r="E33" s="59"/>
      <c r="F33" s="519"/>
      <c r="G33" s="59"/>
      <c r="L33" s="396"/>
    </row>
    <row r="34" spans="1:12">
      <c r="A34" s="7"/>
      <c r="C34" s="59"/>
      <c r="E34" s="59"/>
      <c r="F34" s="519"/>
      <c r="G34" s="59"/>
      <c r="L34" s="396"/>
    </row>
    <row r="35" spans="1:12">
      <c r="A35" s="7"/>
      <c r="C35" s="59"/>
      <c r="E35" s="59"/>
      <c r="F35" s="519"/>
      <c r="G35" s="59"/>
      <c r="L35" s="396"/>
    </row>
    <row r="36" spans="1:12">
      <c r="A36" s="7"/>
      <c r="C36" s="59"/>
      <c r="E36" s="59"/>
      <c r="F36" s="519"/>
      <c r="G36" s="59"/>
      <c r="L36" s="396"/>
    </row>
  </sheetData>
  <mergeCells count="1">
    <mergeCell ref="A3:B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E1C0E-8FAE-462B-984F-AE979BFC85C7}">
  <dimension ref="A1:Q136"/>
  <sheetViews>
    <sheetView workbookViewId="0">
      <selection activeCell="H3" sqref="H3"/>
    </sheetView>
  </sheetViews>
  <sheetFormatPr baseColWidth="10" defaultRowHeight="15"/>
  <cols>
    <col min="1" max="1" width="22.42578125" bestFit="1" customWidth="1"/>
    <col min="2" max="2" width="14.7109375" style="7" customWidth="1"/>
    <col min="3" max="3" width="11.42578125" style="42"/>
    <col min="4" max="4" width="11.42578125" style="7"/>
    <col min="5" max="5" width="11.42578125" style="42"/>
    <col min="6" max="6" width="15.28515625" style="8" customWidth="1"/>
    <col min="7" max="7" width="11.42578125" style="42"/>
    <col min="9" max="9" width="15.140625" customWidth="1"/>
    <col min="10" max="10" width="46.28515625" customWidth="1"/>
    <col min="12" max="12" width="14.7109375" customWidth="1"/>
  </cols>
  <sheetData>
    <row r="1" spans="1:9" ht="45.75" customHeight="1" thickTop="1" thickBot="1">
      <c r="A1" s="296" t="s">
        <v>472</v>
      </c>
      <c r="B1" s="297"/>
      <c r="C1" s="125"/>
    </row>
    <row r="2" spans="1:9" ht="16.5" thickTop="1" thickBot="1">
      <c r="A2" s="43"/>
      <c r="B2" s="90"/>
    </row>
    <row r="3" spans="1:9" ht="45.75" customHeight="1" thickBot="1">
      <c r="A3" s="464" t="s">
        <v>473</v>
      </c>
      <c r="B3" s="465"/>
    </row>
    <row r="4" spans="1:9" ht="15.75" thickBot="1"/>
    <row r="5" spans="1:9" ht="45.75" customHeight="1" thickBot="1">
      <c r="A5" s="298" t="s">
        <v>18</v>
      </c>
      <c r="B5" s="299" t="s">
        <v>19</v>
      </c>
      <c r="C5" s="300" t="s">
        <v>1</v>
      </c>
      <c r="D5" s="299" t="s">
        <v>20</v>
      </c>
      <c r="E5" s="300" t="s">
        <v>1</v>
      </c>
      <c r="F5" s="301" t="s">
        <v>21</v>
      </c>
      <c r="G5" s="302" t="s">
        <v>1</v>
      </c>
    </row>
    <row r="6" spans="1:9" ht="15.75" thickTop="1">
      <c r="A6" s="49">
        <v>1</v>
      </c>
      <c r="B6" s="50">
        <f>SUM(B18,B72)</f>
        <v>12</v>
      </c>
      <c r="C6" s="51">
        <f>B6/B$11</f>
        <v>0.25</v>
      </c>
      <c r="D6" s="50">
        <f>SUM(D18,D72)</f>
        <v>106</v>
      </c>
      <c r="E6" s="51">
        <f>D6/D$11</f>
        <v>0.21946169772256729</v>
      </c>
      <c r="F6" s="52">
        <f>SUM(F18,F72)</f>
        <v>15248520</v>
      </c>
      <c r="G6" s="51">
        <f>F6/F$11</f>
        <v>0.22883357488748812</v>
      </c>
    </row>
    <row r="7" spans="1:9">
      <c r="A7" s="49">
        <v>2</v>
      </c>
      <c r="B7" s="49">
        <f>SUM(B37,B73)</f>
        <v>7</v>
      </c>
      <c r="C7" s="53">
        <f t="shared" ref="C7:C10" si="0">B7/B$11</f>
        <v>0.14583333333333334</v>
      </c>
      <c r="D7" s="116">
        <f>SUM(D37,D73)</f>
        <v>94</v>
      </c>
      <c r="E7" s="53">
        <f t="shared" ref="E7:E10" si="1">D7/D$11</f>
        <v>0.19461697722567287</v>
      </c>
      <c r="F7" s="54">
        <f>SUM(F37,F73)</f>
        <v>8180484</v>
      </c>
      <c r="G7" s="53">
        <f t="shared" ref="G7:G10" si="2">F7/F$11</f>
        <v>0.12276400582023031</v>
      </c>
    </row>
    <row r="8" spans="1:9">
      <c r="A8" s="49">
        <v>3</v>
      </c>
      <c r="B8" s="49">
        <f>SUM(B62,B74)</f>
        <v>7</v>
      </c>
      <c r="C8" s="53">
        <f t="shared" si="0"/>
        <v>0.14583333333333334</v>
      </c>
      <c r="D8" s="116">
        <f>SUM(D62,D74)</f>
        <v>75</v>
      </c>
      <c r="E8" s="53">
        <f t="shared" si="1"/>
        <v>0.15527950310559005</v>
      </c>
      <c r="F8" s="54">
        <f>SUM(F62,F74)</f>
        <v>6105127</v>
      </c>
      <c r="G8" s="53">
        <f t="shared" si="2"/>
        <v>9.1619254626162119E-2</v>
      </c>
    </row>
    <row r="9" spans="1:9">
      <c r="A9" s="49">
        <v>4</v>
      </c>
      <c r="B9" s="49">
        <f>SUM(B21,B51,B75)</f>
        <v>6</v>
      </c>
      <c r="C9" s="53">
        <f t="shared" si="0"/>
        <v>0.125</v>
      </c>
      <c r="D9" s="116">
        <f>SUM(D21,D51,D75)</f>
        <v>62</v>
      </c>
      <c r="E9" s="53">
        <f t="shared" si="1"/>
        <v>0.12836438923395446</v>
      </c>
      <c r="F9" s="54">
        <f>SUM(F21,F51,F75)</f>
        <v>8874658</v>
      </c>
      <c r="G9" s="53">
        <f t="shared" si="2"/>
        <v>0.1331814311188132</v>
      </c>
    </row>
    <row r="10" spans="1:9">
      <c r="A10" s="49" t="s">
        <v>5</v>
      </c>
      <c r="B10" s="49">
        <f>SUM(B64,B76)</f>
        <v>16</v>
      </c>
      <c r="C10" s="53">
        <f t="shared" si="0"/>
        <v>0.33333333333333331</v>
      </c>
      <c r="D10" s="116">
        <f>SUM(D64,D76)</f>
        <v>146</v>
      </c>
      <c r="E10" s="53">
        <f t="shared" si="1"/>
        <v>0.3022774327122153</v>
      </c>
      <c r="F10" s="54">
        <f>SUM(F64,F76)</f>
        <v>28227062</v>
      </c>
      <c r="G10" s="53">
        <f t="shared" si="2"/>
        <v>0.42360173354730624</v>
      </c>
    </row>
    <row r="11" spans="1:9">
      <c r="A11" s="262" t="s">
        <v>8</v>
      </c>
      <c r="B11" s="262">
        <f t="shared" ref="B11:G11" si="3">SUM(B6:B10)</f>
        <v>48</v>
      </c>
      <c r="C11" s="263">
        <f t="shared" si="3"/>
        <v>1</v>
      </c>
      <c r="D11" s="262">
        <f t="shared" si="3"/>
        <v>483</v>
      </c>
      <c r="E11" s="263">
        <f t="shared" si="3"/>
        <v>0.99999999999999989</v>
      </c>
      <c r="F11" s="264">
        <f t="shared" si="3"/>
        <v>66635851</v>
      </c>
      <c r="G11" s="263">
        <f t="shared" si="3"/>
        <v>0.99999999999999989</v>
      </c>
    </row>
    <row r="12" spans="1:9" ht="15.75" thickBot="1"/>
    <row r="13" spans="1:9" ht="45.75" customHeight="1" thickBot="1">
      <c r="A13" s="303" t="s">
        <v>474</v>
      </c>
      <c r="E13" s="59"/>
    </row>
    <row r="14" spans="1:9" ht="16.5" thickTop="1" thickBot="1">
      <c r="A14" s="61"/>
      <c r="E14" s="59"/>
    </row>
    <row r="15" spans="1:9" ht="45.75" customHeight="1" thickTop="1" thickBot="1">
      <c r="A15" s="266" t="s">
        <v>23</v>
      </c>
      <c r="E15" s="59"/>
      <c r="I15" s="304" t="s">
        <v>24</v>
      </c>
    </row>
    <row r="16" spans="1:9" ht="16.5" thickTop="1" thickBot="1"/>
    <row r="17" spans="1:17" ht="45.75" customHeight="1" thickBot="1">
      <c r="A17" s="298" t="s">
        <v>18</v>
      </c>
      <c r="B17" s="299" t="s">
        <v>19</v>
      </c>
      <c r="C17" s="300" t="s">
        <v>1</v>
      </c>
      <c r="D17" s="299" t="s">
        <v>20</v>
      </c>
      <c r="E17" s="300" t="s">
        <v>1</v>
      </c>
      <c r="F17" s="301" t="s">
        <v>21</v>
      </c>
      <c r="G17" s="302" t="s">
        <v>1</v>
      </c>
      <c r="I17" s="305" t="s">
        <v>18</v>
      </c>
      <c r="J17" s="306" t="s">
        <v>25</v>
      </c>
      <c r="K17" s="306" t="s">
        <v>20</v>
      </c>
      <c r="L17" s="306" t="s">
        <v>21</v>
      </c>
      <c r="M17" s="306" t="s">
        <v>26</v>
      </c>
      <c r="N17" s="307" t="s">
        <v>27</v>
      </c>
    </row>
    <row r="18" spans="1:17" ht="15.75" thickTop="1">
      <c r="A18" s="49">
        <v>1</v>
      </c>
      <c r="B18" s="50">
        <v>11</v>
      </c>
      <c r="C18" s="51">
        <f>B18/B$23</f>
        <v>0.91666666666666663</v>
      </c>
      <c r="D18" s="237">
        <f>SUM(K18:K28)</f>
        <v>94</v>
      </c>
      <c r="E18" s="51">
        <f>D18/D$23</f>
        <v>0.94</v>
      </c>
      <c r="F18" s="68">
        <f>SUM(L18:L28)</f>
        <v>14060597</v>
      </c>
      <c r="G18" s="51">
        <f>F18/F$23</f>
        <v>0.95549862372587191</v>
      </c>
      <c r="I18" s="106">
        <v>1</v>
      </c>
      <c r="J18" s="107" t="s">
        <v>475</v>
      </c>
      <c r="K18" s="88">
        <v>5</v>
      </c>
      <c r="L18" s="87">
        <v>1223754</v>
      </c>
      <c r="M18" s="88">
        <v>10323</v>
      </c>
      <c r="N18" s="89">
        <v>44774</v>
      </c>
    </row>
    <row r="19" spans="1:17">
      <c r="A19" s="49">
        <v>2</v>
      </c>
      <c r="B19" s="49">
        <v>0</v>
      </c>
      <c r="C19" s="53">
        <f t="shared" ref="C19:C22" si="4">B19/B$23</f>
        <v>0</v>
      </c>
      <c r="D19" s="49">
        <v>0</v>
      </c>
      <c r="E19" s="53">
        <f t="shared" ref="E19:E22" si="5">D19/D$23</f>
        <v>0</v>
      </c>
      <c r="F19" s="55">
        <v>0</v>
      </c>
      <c r="G19" s="53">
        <f t="shared" ref="G19:G22" si="6">F19/F$23</f>
        <v>0</v>
      </c>
      <c r="I19" s="106">
        <v>1</v>
      </c>
      <c r="J19" s="107" t="s">
        <v>476</v>
      </c>
      <c r="K19" s="88">
        <v>8</v>
      </c>
      <c r="L19" s="87">
        <v>1806656</v>
      </c>
      <c r="M19" s="88">
        <v>10334</v>
      </c>
      <c r="N19" s="89">
        <v>44774</v>
      </c>
    </row>
    <row r="20" spans="1:17">
      <c r="A20" s="49">
        <v>3</v>
      </c>
      <c r="B20" s="49">
        <v>0</v>
      </c>
      <c r="C20" s="53">
        <f t="shared" si="4"/>
        <v>0</v>
      </c>
      <c r="D20" s="49">
        <v>0</v>
      </c>
      <c r="E20" s="53">
        <f t="shared" si="5"/>
        <v>0</v>
      </c>
      <c r="F20" s="55">
        <v>0</v>
      </c>
      <c r="G20" s="53">
        <f t="shared" si="6"/>
        <v>0</v>
      </c>
      <c r="I20" s="106">
        <v>1</v>
      </c>
      <c r="J20" s="107" t="s">
        <v>477</v>
      </c>
      <c r="K20" s="88">
        <v>5</v>
      </c>
      <c r="L20" s="87">
        <v>924571</v>
      </c>
      <c r="M20" s="88">
        <v>10345</v>
      </c>
      <c r="N20" s="89">
        <v>44774</v>
      </c>
    </row>
    <row r="21" spans="1:17">
      <c r="A21" s="49">
        <v>4</v>
      </c>
      <c r="B21" s="49">
        <v>1</v>
      </c>
      <c r="C21" s="53">
        <f t="shared" si="4"/>
        <v>8.3333333333333329E-2</v>
      </c>
      <c r="D21" s="116">
        <f>K29</f>
        <v>6</v>
      </c>
      <c r="E21" s="53">
        <f t="shared" si="5"/>
        <v>0.06</v>
      </c>
      <c r="F21" s="55">
        <f>L29</f>
        <v>654858</v>
      </c>
      <c r="G21" s="53">
        <f t="shared" si="6"/>
        <v>4.4501376274128118E-2</v>
      </c>
      <c r="I21" s="106">
        <v>1</v>
      </c>
      <c r="J21" s="107" t="s">
        <v>478</v>
      </c>
      <c r="K21" s="88">
        <v>5</v>
      </c>
      <c r="L21" s="87">
        <v>1176781</v>
      </c>
      <c r="M21" s="88">
        <v>10356</v>
      </c>
      <c r="N21" s="89">
        <v>44774</v>
      </c>
    </row>
    <row r="22" spans="1:17">
      <c r="A22" s="49" t="s">
        <v>5</v>
      </c>
      <c r="B22" s="49">
        <v>0</v>
      </c>
      <c r="C22" s="53">
        <f t="shared" si="4"/>
        <v>0</v>
      </c>
      <c r="D22" s="49">
        <v>0</v>
      </c>
      <c r="E22" s="53">
        <f t="shared" si="5"/>
        <v>0</v>
      </c>
      <c r="F22" s="55">
        <v>0</v>
      </c>
      <c r="G22" s="53">
        <f t="shared" si="6"/>
        <v>0</v>
      </c>
      <c r="I22" s="106">
        <v>1</v>
      </c>
      <c r="J22" s="107" t="s">
        <v>479</v>
      </c>
      <c r="K22" s="88">
        <v>5</v>
      </c>
      <c r="L22" s="87">
        <v>1176781</v>
      </c>
      <c r="M22" s="88">
        <v>10360</v>
      </c>
      <c r="N22" s="89">
        <v>44774</v>
      </c>
    </row>
    <row r="23" spans="1:17">
      <c r="A23" s="262" t="s">
        <v>8</v>
      </c>
      <c r="B23" s="262">
        <f t="shared" ref="B23:G23" si="7">SUM(B18:B22)</f>
        <v>12</v>
      </c>
      <c r="C23" s="263">
        <f t="shared" si="7"/>
        <v>1</v>
      </c>
      <c r="D23" s="273">
        <f t="shared" si="7"/>
        <v>100</v>
      </c>
      <c r="E23" s="263">
        <f t="shared" si="7"/>
        <v>1</v>
      </c>
      <c r="F23" s="264">
        <f t="shared" si="7"/>
        <v>14715455</v>
      </c>
      <c r="G23" s="263">
        <f t="shared" si="7"/>
        <v>1</v>
      </c>
      <c r="I23" s="106">
        <v>1</v>
      </c>
      <c r="J23" s="107" t="s">
        <v>480</v>
      </c>
      <c r="K23" s="88">
        <v>5</v>
      </c>
      <c r="L23" s="87">
        <v>967327</v>
      </c>
      <c r="M23" s="88">
        <v>10371</v>
      </c>
      <c r="N23" s="89">
        <v>44774</v>
      </c>
    </row>
    <row r="24" spans="1:17">
      <c r="I24" s="106">
        <v>1</v>
      </c>
      <c r="J24" s="107" t="s">
        <v>481</v>
      </c>
      <c r="K24" s="88">
        <v>5</v>
      </c>
      <c r="L24" s="87">
        <v>1069960</v>
      </c>
      <c r="M24" s="88">
        <v>10382</v>
      </c>
      <c r="N24" s="89">
        <v>44774</v>
      </c>
    </row>
    <row r="25" spans="1:17">
      <c r="I25" s="106">
        <v>1</v>
      </c>
      <c r="J25" s="107" t="s">
        <v>482</v>
      </c>
      <c r="K25" s="88">
        <v>8</v>
      </c>
      <c r="L25" s="87">
        <v>1472648</v>
      </c>
      <c r="M25" s="88">
        <v>10393</v>
      </c>
      <c r="N25" s="89">
        <v>44774</v>
      </c>
    </row>
    <row r="26" spans="1:17">
      <c r="I26" s="106">
        <v>1</v>
      </c>
      <c r="J26" s="107" t="s">
        <v>483</v>
      </c>
      <c r="K26" s="88">
        <v>16</v>
      </c>
      <c r="L26" s="87">
        <v>1358655</v>
      </c>
      <c r="M26" s="88">
        <v>10533</v>
      </c>
      <c r="N26" s="89">
        <v>44440</v>
      </c>
    </row>
    <row r="27" spans="1:17">
      <c r="I27" s="106">
        <v>1</v>
      </c>
      <c r="J27" s="107" t="s">
        <v>484</v>
      </c>
      <c r="K27" s="88">
        <v>16</v>
      </c>
      <c r="L27" s="87">
        <v>1410808</v>
      </c>
      <c r="M27" s="88">
        <v>10544</v>
      </c>
      <c r="N27" s="89">
        <v>44440</v>
      </c>
    </row>
    <row r="28" spans="1:17">
      <c r="I28" s="106">
        <v>1</v>
      </c>
      <c r="J28" s="107" t="s">
        <v>485</v>
      </c>
      <c r="K28" s="88">
        <v>16</v>
      </c>
      <c r="L28" s="87">
        <v>1472656</v>
      </c>
      <c r="M28" s="88">
        <v>10555</v>
      </c>
      <c r="N28" s="89">
        <v>44440</v>
      </c>
    </row>
    <row r="29" spans="1:17">
      <c r="I29" s="106">
        <v>4</v>
      </c>
      <c r="J29" s="107" t="s">
        <v>486</v>
      </c>
      <c r="K29" s="88">
        <v>6</v>
      </c>
      <c r="L29" s="87">
        <v>654858</v>
      </c>
      <c r="M29" s="88">
        <v>10242</v>
      </c>
      <c r="N29" s="89">
        <v>44805</v>
      </c>
    </row>
    <row r="30" spans="1:17" ht="15.75" thickBot="1">
      <c r="K30" s="82"/>
      <c r="L30" s="83"/>
    </row>
    <row r="31" spans="1:17" ht="45.75" customHeight="1" thickBot="1">
      <c r="A31" s="303" t="s">
        <v>487</v>
      </c>
      <c r="E31" s="59"/>
      <c r="O31" s="78"/>
      <c r="P31" s="79"/>
      <c r="Q31" s="80"/>
    </row>
    <row r="32" spans="1:17" ht="16.5" thickTop="1" thickBot="1">
      <c r="A32" s="61"/>
      <c r="E32" s="59"/>
      <c r="O32" s="78"/>
      <c r="P32" s="79"/>
      <c r="Q32" s="80"/>
    </row>
    <row r="33" spans="1:17" ht="45.75" customHeight="1" thickTop="1" thickBot="1">
      <c r="A33" s="266" t="s">
        <v>23</v>
      </c>
      <c r="E33" s="59"/>
      <c r="I33" s="304" t="s">
        <v>24</v>
      </c>
      <c r="O33" s="78"/>
      <c r="P33" s="79"/>
      <c r="Q33" s="80"/>
    </row>
    <row r="34" spans="1:17" ht="16.5" thickTop="1" thickBot="1">
      <c r="O34" s="78"/>
      <c r="P34" s="79"/>
      <c r="Q34" s="80"/>
    </row>
    <row r="35" spans="1:17" ht="45.75" customHeight="1" thickBot="1">
      <c r="A35" s="298" t="s">
        <v>18</v>
      </c>
      <c r="B35" s="299" t="s">
        <v>19</v>
      </c>
      <c r="C35" s="300" t="s">
        <v>1</v>
      </c>
      <c r="D35" s="299" t="s">
        <v>20</v>
      </c>
      <c r="E35" s="300" t="s">
        <v>1</v>
      </c>
      <c r="F35" s="301" t="s">
        <v>21</v>
      </c>
      <c r="G35" s="302" t="s">
        <v>1</v>
      </c>
      <c r="I35" s="305" t="s">
        <v>18</v>
      </c>
      <c r="J35" s="306" t="s">
        <v>25</v>
      </c>
      <c r="K35" s="306" t="s">
        <v>20</v>
      </c>
      <c r="L35" s="306" t="s">
        <v>21</v>
      </c>
      <c r="M35" s="306" t="s">
        <v>26</v>
      </c>
      <c r="N35" s="307" t="s">
        <v>27</v>
      </c>
      <c r="O35" s="78"/>
      <c r="P35" s="79"/>
      <c r="Q35" s="80"/>
    </row>
    <row r="36" spans="1:17" ht="15.75" thickTop="1">
      <c r="A36" s="49">
        <v>1</v>
      </c>
      <c r="B36" s="50">
        <v>0</v>
      </c>
      <c r="C36" s="51">
        <f>B36/B$41</f>
        <v>0</v>
      </c>
      <c r="D36" s="50">
        <v>0</v>
      </c>
      <c r="E36" s="51">
        <f t="shared" ref="C36:G40" si="8">D36/D$41</f>
        <v>0</v>
      </c>
      <c r="F36" s="68">
        <v>0</v>
      </c>
      <c r="G36" s="51">
        <f t="shared" si="8"/>
        <v>0</v>
      </c>
      <c r="I36" s="69">
        <v>2</v>
      </c>
      <c r="J36" s="107" t="s">
        <v>488</v>
      </c>
      <c r="K36" s="71">
        <v>40</v>
      </c>
      <c r="L36" s="87">
        <v>2873283</v>
      </c>
      <c r="M36" s="88">
        <v>11616</v>
      </c>
      <c r="N36" s="89">
        <v>45108</v>
      </c>
      <c r="O36" s="78"/>
      <c r="P36" s="79"/>
      <c r="Q36" s="80"/>
    </row>
    <row r="37" spans="1:17">
      <c r="A37" s="49">
        <v>2</v>
      </c>
      <c r="B37" s="49">
        <v>2</v>
      </c>
      <c r="C37" s="53">
        <f t="shared" si="8"/>
        <v>1</v>
      </c>
      <c r="D37" s="49">
        <v>55</v>
      </c>
      <c r="E37" s="53">
        <f t="shared" si="8"/>
        <v>1</v>
      </c>
      <c r="F37" s="55">
        <f>SUM(L36:L37)</f>
        <v>3908278</v>
      </c>
      <c r="G37" s="53">
        <f t="shared" si="8"/>
        <v>1</v>
      </c>
      <c r="I37" s="69">
        <v>2</v>
      </c>
      <c r="J37" s="107" t="s">
        <v>489</v>
      </c>
      <c r="K37" s="71">
        <v>15</v>
      </c>
      <c r="L37" s="87">
        <v>1034995</v>
      </c>
      <c r="M37" s="88">
        <v>11922</v>
      </c>
      <c r="N37" s="89">
        <v>44197</v>
      </c>
      <c r="O37" s="78"/>
      <c r="P37" s="79"/>
      <c r="Q37" s="80"/>
    </row>
    <row r="38" spans="1:17">
      <c r="A38" s="49">
        <v>3</v>
      </c>
      <c r="B38" s="49">
        <v>0</v>
      </c>
      <c r="C38" s="53">
        <f t="shared" si="8"/>
        <v>0</v>
      </c>
      <c r="D38" s="49">
        <v>0</v>
      </c>
      <c r="E38" s="53">
        <f t="shared" si="8"/>
        <v>0</v>
      </c>
      <c r="F38" s="55">
        <v>0</v>
      </c>
      <c r="G38" s="53">
        <f t="shared" si="8"/>
        <v>0</v>
      </c>
      <c r="I38" s="74"/>
      <c r="J38" s="75"/>
      <c r="K38" s="75"/>
      <c r="L38" s="76"/>
      <c r="M38" s="77"/>
      <c r="N38" s="75"/>
      <c r="O38" s="78"/>
      <c r="P38" s="79"/>
      <c r="Q38" s="80"/>
    </row>
    <row r="39" spans="1:17">
      <c r="A39" s="49">
        <v>4</v>
      </c>
      <c r="B39" s="49">
        <v>0</v>
      </c>
      <c r="C39" s="53">
        <f t="shared" si="8"/>
        <v>0</v>
      </c>
      <c r="D39" s="49">
        <v>0</v>
      </c>
      <c r="E39" s="53">
        <f t="shared" si="8"/>
        <v>0</v>
      </c>
      <c r="F39" s="55">
        <v>0</v>
      </c>
      <c r="G39" s="53">
        <f t="shared" si="8"/>
        <v>0</v>
      </c>
      <c r="I39" s="74"/>
      <c r="J39" s="75"/>
      <c r="K39" s="75"/>
      <c r="L39" s="76"/>
      <c r="M39" s="77"/>
      <c r="N39" s="75"/>
      <c r="O39" s="78"/>
      <c r="P39" s="79"/>
      <c r="Q39" s="80"/>
    </row>
    <row r="40" spans="1:17">
      <c r="A40" s="49" t="s">
        <v>5</v>
      </c>
      <c r="B40" s="49">
        <v>0</v>
      </c>
      <c r="C40" s="53">
        <f t="shared" si="8"/>
        <v>0</v>
      </c>
      <c r="D40" s="49">
        <v>0</v>
      </c>
      <c r="E40" s="53">
        <f t="shared" si="8"/>
        <v>0</v>
      </c>
      <c r="F40" s="55">
        <v>0</v>
      </c>
      <c r="G40" s="53">
        <f t="shared" si="8"/>
        <v>0</v>
      </c>
      <c r="I40" s="74"/>
      <c r="J40" s="75"/>
      <c r="K40" s="75"/>
      <c r="L40" s="76"/>
      <c r="M40" s="77"/>
      <c r="N40" s="75"/>
      <c r="O40" s="78"/>
      <c r="P40" s="79"/>
      <c r="Q40" s="80"/>
    </row>
    <row r="41" spans="1:17">
      <c r="A41" s="262" t="s">
        <v>8</v>
      </c>
      <c r="B41" s="262">
        <f>SUM(B36:B40)</f>
        <v>2</v>
      </c>
      <c r="C41" s="263">
        <f>SUM(C36:C40)</f>
        <v>1</v>
      </c>
      <c r="D41" s="262">
        <f>SUM(D36:D40)</f>
        <v>55</v>
      </c>
      <c r="E41" s="263">
        <f>SUM(E36:E40)</f>
        <v>1</v>
      </c>
      <c r="F41" s="264">
        <f>F37</f>
        <v>3908278</v>
      </c>
      <c r="G41" s="263">
        <f>SUM(G36:G40)</f>
        <v>1</v>
      </c>
      <c r="I41" s="74"/>
      <c r="J41" s="75"/>
      <c r="K41" s="75"/>
      <c r="L41" s="76"/>
      <c r="M41" s="77"/>
      <c r="N41" s="75"/>
      <c r="O41" s="78"/>
      <c r="P41" s="79"/>
      <c r="Q41" s="80"/>
    </row>
    <row r="42" spans="1:17" ht="15.75" thickBot="1">
      <c r="I42" s="74"/>
      <c r="J42" s="75"/>
      <c r="K42" s="75"/>
      <c r="L42" s="76"/>
      <c r="M42" s="77"/>
      <c r="N42" s="75"/>
      <c r="O42" s="78"/>
      <c r="P42" s="79"/>
      <c r="Q42" s="80"/>
    </row>
    <row r="43" spans="1:17" ht="45.75" customHeight="1" thickBot="1">
      <c r="A43" s="303" t="s">
        <v>490</v>
      </c>
      <c r="E43" s="59"/>
    </row>
    <row r="44" spans="1:17" ht="16.5" thickTop="1" thickBot="1">
      <c r="A44" s="61"/>
      <c r="E44" s="59"/>
    </row>
    <row r="45" spans="1:17" ht="45.75" customHeight="1" thickTop="1" thickBot="1">
      <c r="A45" s="266" t="s">
        <v>23</v>
      </c>
      <c r="E45" s="59"/>
      <c r="I45" s="304" t="s">
        <v>24</v>
      </c>
    </row>
    <row r="46" spans="1:17" ht="16.5" thickTop="1" thickBot="1"/>
    <row r="47" spans="1:17" ht="45.75" customHeight="1" thickBot="1">
      <c r="A47" s="298" t="s">
        <v>18</v>
      </c>
      <c r="B47" s="299" t="s">
        <v>19</v>
      </c>
      <c r="C47" s="300" t="s">
        <v>1</v>
      </c>
      <c r="D47" s="299" t="s">
        <v>20</v>
      </c>
      <c r="E47" s="300" t="s">
        <v>1</v>
      </c>
      <c r="F47" s="301" t="s">
        <v>21</v>
      </c>
      <c r="G47" s="302" t="s">
        <v>1</v>
      </c>
      <c r="I47" s="305" t="s">
        <v>18</v>
      </c>
      <c r="J47" s="306" t="s">
        <v>25</v>
      </c>
      <c r="K47" s="306" t="s">
        <v>20</v>
      </c>
      <c r="L47" s="306" t="s">
        <v>21</v>
      </c>
      <c r="M47" s="306" t="s">
        <v>26</v>
      </c>
      <c r="N47" s="307" t="s">
        <v>27</v>
      </c>
    </row>
    <row r="48" spans="1:17" ht="15" customHeight="1" thickTop="1">
      <c r="A48" s="49">
        <v>1</v>
      </c>
      <c r="B48" s="50">
        <v>0</v>
      </c>
      <c r="C48" s="51">
        <f>B48/B$53</f>
        <v>0</v>
      </c>
      <c r="D48" s="50">
        <v>0</v>
      </c>
      <c r="E48" s="51">
        <f>D48/D$53</f>
        <v>0</v>
      </c>
      <c r="F48" s="68">
        <v>0</v>
      </c>
      <c r="G48" s="51">
        <f>F48/F$53</f>
        <v>0</v>
      </c>
      <c r="I48" s="174">
        <v>4</v>
      </c>
      <c r="J48" s="70" t="s">
        <v>491</v>
      </c>
      <c r="K48" s="71">
        <v>20</v>
      </c>
      <c r="L48" s="87">
        <v>2642143</v>
      </c>
      <c r="M48" s="71">
        <v>10091</v>
      </c>
      <c r="N48" s="115">
        <v>45474</v>
      </c>
    </row>
    <row r="49" spans="1:17">
      <c r="A49" s="49">
        <v>2</v>
      </c>
      <c r="B49" s="49">
        <v>0</v>
      </c>
      <c r="C49" s="53">
        <f t="shared" ref="C49:C52" si="9">B49/B$53</f>
        <v>0</v>
      </c>
      <c r="D49" s="49">
        <v>0</v>
      </c>
      <c r="E49" s="53">
        <f t="shared" ref="E49:E52" si="10">D49/D$53</f>
        <v>0</v>
      </c>
      <c r="F49" s="55">
        <v>0</v>
      </c>
      <c r="G49" s="53">
        <f t="shared" ref="G49:G53" si="11">F49/F$53</f>
        <v>0</v>
      </c>
    </row>
    <row r="50" spans="1:17">
      <c r="A50" s="49">
        <v>3</v>
      </c>
      <c r="B50" s="49">
        <v>0</v>
      </c>
      <c r="C50" s="53">
        <f t="shared" si="9"/>
        <v>0</v>
      </c>
      <c r="D50" s="49">
        <v>0</v>
      </c>
      <c r="E50" s="53">
        <f t="shared" si="10"/>
        <v>0</v>
      </c>
      <c r="F50" s="55">
        <v>0</v>
      </c>
      <c r="G50" s="53">
        <f t="shared" si="11"/>
        <v>0</v>
      </c>
    </row>
    <row r="51" spans="1:17">
      <c r="A51" s="49">
        <v>4</v>
      </c>
      <c r="B51" s="49">
        <v>1</v>
      </c>
      <c r="C51" s="53">
        <f t="shared" si="9"/>
        <v>1</v>
      </c>
      <c r="D51" s="49">
        <v>20</v>
      </c>
      <c r="E51" s="53">
        <f t="shared" si="10"/>
        <v>1</v>
      </c>
      <c r="F51" s="55">
        <f>L48</f>
        <v>2642143</v>
      </c>
      <c r="G51" s="53">
        <f t="shared" si="11"/>
        <v>1</v>
      </c>
    </row>
    <row r="52" spans="1:17">
      <c r="A52" s="49" t="s">
        <v>5</v>
      </c>
      <c r="B52" s="49">
        <v>0</v>
      </c>
      <c r="C52" s="53">
        <f t="shared" si="9"/>
        <v>0</v>
      </c>
      <c r="D52" s="49">
        <v>0</v>
      </c>
      <c r="E52" s="53">
        <f t="shared" si="10"/>
        <v>0</v>
      </c>
      <c r="F52" s="55">
        <v>0</v>
      </c>
      <c r="G52" s="53">
        <f t="shared" si="11"/>
        <v>0</v>
      </c>
    </row>
    <row r="53" spans="1:17">
      <c r="A53" s="262" t="s">
        <v>8</v>
      </c>
      <c r="B53" s="262">
        <f>SUM(B48:B52)</f>
        <v>1</v>
      </c>
      <c r="C53" s="263">
        <f>SUM(C48:C52)</f>
        <v>1</v>
      </c>
      <c r="D53" s="262">
        <f>SUM(D48:D52)</f>
        <v>20</v>
      </c>
      <c r="E53" s="263">
        <f>SUM(E48:E52)</f>
        <v>1</v>
      </c>
      <c r="F53" s="264">
        <f>SUM(F48:F52)</f>
        <v>2642143</v>
      </c>
      <c r="G53" s="263">
        <f t="shared" si="11"/>
        <v>1</v>
      </c>
    </row>
    <row r="54" spans="1:17" ht="15.75" thickBot="1"/>
    <row r="55" spans="1:17" ht="45.75" customHeight="1" thickBot="1">
      <c r="A55" s="308" t="s">
        <v>492</v>
      </c>
      <c r="E55" s="59"/>
    </row>
    <row r="56" spans="1:17" ht="16.5" thickTop="1" thickBot="1">
      <c r="A56" s="61"/>
      <c r="E56" s="59"/>
      <c r="O56" s="78"/>
      <c r="P56" s="79"/>
      <c r="Q56" s="80"/>
    </row>
    <row r="57" spans="1:17" ht="45.75" customHeight="1" thickTop="1" thickBot="1">
      <c r="A57" s="266" t="s">
        <v>23</v>
      </c>
      <c r="E57" s="59"/>
      <c r="I57" s="304" t="s">
        <v>24</v>
      </c>
    </row>
    <row r="58" spans="1:17" ht="16.5" thickTop="1" thickBot="1"/>
    <row r="59" spans="1:17" ht="45.75" customHeight="1" thickBot="1">
      <c r="A59" s="298" t="s">
        <v>18</v>
      </c>
      <c r="B59" s="299" t="s">
        <v>19</v>
      </c>
      <c r="C59" s="300" t="s">
        <v>1</v>
      </c>
      <c r="D59" s="299" t="s">
        <v>20</v>
      </c>
      <c r="E59" s="300" t="s">
        <v>1</v>
      </c>
      <c r="F59" s="301" t="s">
        <v>21</v>
      </c>
      <c r="G59" s="302" t="s">
        <v>1</v>
      </c>
      <c r="I59" s="305" t="s">
        <v>18</v>
      </c>
      <c r="J59" s="306" t="s">
        <v>25</v>
      </c>
      <c r="K59" s="306" t="s">
        <v>20</v>
      </c>
      <c r="L59" s="306" t="s">
        <v>21</v>
      </c>
      <c r="M59" s="306" t="s">
        <v>26</v>
      </c>
      <c r="N59" s="307" t="s">
        <v>27</v>
      </c>
    </row>
    <row r="60" spans="1:17" ht="15.75" thickTop="1">
      <c r="A60" s="49">
        <v>1</v>
      </c>
      <c r="B60" s="50">
        <v>0</v>
      </c>
      <c r="C60" s="51">
        <f>B60/B$65</f>
        <v>0</v>
      </c>
      <c r="D60" s="50">
        <v>0</v>
      </c>
      <c r="E60" s="51">
        <f>D60/D$65</f>
        <v>0</v>
      </c>
      <c r="F60" s="68">
        <v>0</v>
      </c>
      <c r="G60" s="51">
        <f>F60/F$65</f>
        <v>0</v>
      </c>
      <c r="I60" s="69">
        <v>3</v>
      </c>
      <c r="J60" s="70" t="s">
        <v>493</v>
      </c>
      <c r="K60" s="71">
        <v>19</v>
      </c>
      <c r="L60" s="87">
        <v>1606707</v>
      </c>
      <c r="M60" s="71">
        <v>34156</v>
      </c>
      <c r="N60" s="115">
        <v>45809</v>
      </c>
    </row>
    <row r="61" spans="1:17">
      <c r="A61" s="49">
        <v>2</v>
      </c>
      <c r="B61" s="49">
        <v>0</v>
      </c>
      <c r="C61" s="53">
        <f t="shared" ref="C61:C64" si="12">B61/B$65</f>
        <v>0</v>
      </c>
      <c r="D61" s="49">
        <v>0</v>
      </c>
      <c r="E61" s="53">
        <f t="shared" ref="E61:E64" si="13">D61/D$65</f>
        <v>0</v>
      </c>
      <c r="F61" s="55">
        <v>0</v>
      </c>
      <c r="G61" s="53">
        <f t="shared" ref="G61:G64" si="14">F61/F$65</f>
        <v>0</v>
      </c>
      <c r="I61" s="69">
        <v>5</v>
      </c>
      <c r="J61" s="70" t="s">
        <v>494</v>
      </c>
      <c r="K61" s="71">
        <v>27</v>
      </c>
      <c r="L61" s="87">
        <v>3614267</v>
      </c>
      <c r="M61" s="71">
        <v>34101</v>
      </c>
      <c r="N61" s="115">
        <v>45870</v>
      </c>
    </row>
    <row r="62" spans="1:17">
      <c r="A62" s="49">
        <v>3</v>
      </c>
      <c r="B62" s="49">
        <v>1</v>
      </c>
      <c r="C62" s="53">
        <f t="shared" si="12"/>
        <v>0.2</v>
      </c>
      <c r="D62" s="116">
        <f>K60</f>
        <v>19</v>
      </c>
      <c r="E62" s="53">
        <f t="shared" si="13"/>
        <v>0.25675675675675674</v>
      </c>
      <c r="F62" s="55">
        <f>L60</f>
        <v>1606707</v>
      </c>
      <c r="G62" s="53">
        <f t="shared" si="14"/>
        <v>0.14607411281069024</v>
      </c>
      <c r="I62" s="69">
        <v>6</v>
      </c>
      <c r="J62" s="70" t="s">
        <v>495</v>
      </c>
      <c r="K62" s="71">
        <v>10</v>
      </c>
      <c r="L62" s="87">
        <v>2016809</v>
      </c>
      <c r="M62" s="71">
        <v>2203</v>
      </c>
      <c r="N62" s="115">
        <v>44317</v>
      </c>
    </row>
    <row r="63" spans="1:17">
      <c r="A63" s="49">
        <v>4</v>
      </c>
      <c r="B63" s="49">
        <v>0</v>
      </c>
      <c r="C63" s="53">
        <f t="shared" si="12"/>
        <v>0</v>
      </c>
      <c r="D63" s="49">
        <v>0</v>
      </c>
      <c r="E63" s="53">
        <f t="shared" si="13"/>
        <v>0</v>
      </c>
      <c r="F63" s="55">
        <v>0</v>
      </c>
      <c r="G63" s="53">
        <f t="shared" si="14"/>
        <v>0</v>
      </c>
      <c r="I63" s="69">
        <v>6</v>
      </c>
      <c r="J63" s="70" t="s">
        <v>496</v>
      </c>
      <c r="K63" s="71">
        <v>8</v>
      </c>
      <c r="L63" s="87">
        <v>1744667</v>
      </c>
      <c r="M63" s="71">
        <v>2262</v>
      </c>
      <c r="N63" s="115">
        <v>44317</v>
      </c>
    </row>
    <row r="64" spans="1:17">
      <c r="A64" s="49" t="s">
        <v>5</v>
      </c>
      <c r="B64" s="49">
        <v>4</v>
      </c>
      <c r="C64" s="53">
        <f t="shared" si="12"/>
        <v>0.8</v>
      </c>
      <c r="D64" s="116">
        <f>SUM(K61:K64)</f>
        <v>55</v>
      </c>
      <c r="E64" s="53">
        <f t="shared" si="13"/>
        <v>0.7432432432432432</v>
      </c>
      <c r="F64" s="54">
        <f>SUM(L61:L64)</f>
        <v>9392552</v>
      </c>
      <c r="G64" s="53">
        <f t="shared" si="14"/>
        <v>0.85392588718930973</v>
      </c>
      <c r="I64" s="69">
        <v>6</v>
      </c>
      <c r="J64" s="70" t="s">
        <v>497</v>
      </c>
      <c r="K64" s="71">
        <v>10</v>
      </c>
      <c r="L64" s="87">
        <v>2016809</v>
      </c>
      <c r="M64" s="71">
        <v>2273</v>
      </c>
      <c r="N64" s="115">
        <v>44317</v>
      </c>
    </row>
    <row r="65" spans="1:17">
      <c r="A65" s="262" t="s">
        <v>8</v>
      </c>
      <c r="B65" s="262">
        <f>SUM(B60:B64)</f>
        <v>5</v>
      </c>
      <c r="C65" s="263">
        <f>SUM(C60:C64)</f>
        <v>1</v>
      </c>
      <c r="D65" s="273">
        <v>74</v>
      </c>
      <c r="E65" s="263">
        <f>SUM(E60:E64)</f>
        <v>1</v>
      </c>
      <c r="F65" s="264">
        <f>SUM(F60:F64)</f>
        <v>10999259</v>
      </c>
      <c r="G65" s="263">
        <f>SUM(G60:G64)</f>
        <v>1</v>
      </c>
      <c r="K65" s="82"/>
      <c r="L65" s="83"/>
    </row>
    <row r="66" spans="1:17" ht="15.75" thickBot="1"/>
    <row r="67" spans="1:17" ht="45.75" customHeight="1" thickBot="1">
      <c r="A67" s="308" t="s">
        <v>498</v>
      </c>
      <c r="E67" s="59"/>
      <c r="O67" s="78"/>
      <c r="P67" s="79"/>
      <c r="Q67" s="80"/>
    </row>
    <row r="68" spans="1:17" ht="16.5" thickTop="1" thickBot="1">
      <c r="A68" s="61"/>
      <c r="E68" s="59"/>
      <c r="O68" s="78"/>
      <c r="P68" s="79"/>
      <c r="Q68" s="80"/>
    </row>
    <row r="69" spans="1:17" ht="45.75" customHeight="1" thickTop="1" thickBot="1">
      <c r="A69" s="266" t="s">
        <v>23</v>
      </c>
      <c r="E69" s="59"/>
      <c r="I69" s="304" t="s">
        <v>24</v>
      </c>
      <c r="O69" s="78"/>
      <c r="P69" s="79"/>
      <c r="Q69" s="80"/>
    </row>
    <row r="70" spans="1:17" ht="16.5" thickTop="1" thickBot="1">
      <c r="O70" s="78"/>
      <c r="P70" s="79"/>
      <c r="Q70" s="80"/>
    </row>
    <row r="71" spans="1:17" ht="45.75" customHeight="1" thickBot="1">
      <c r="A71" s="298" t="s">
        <v>18</v>
      </c>
      <c r="B71" s="299" t="s">
        <v>19</v>
      </c>
      <c r="C71" s="300" t="s">
        <v>1</v>
      </c>
      <c r="D71" s="299" t="s">
        <v>20</v>
      </c>
      <c r="E71" s="300" t="s">
        <v>1</v>
      </c>
      <c r="F71" s="301" t="s">
        <v>21</v>
      </c>
      <c r="G71" s="302" t="s">
        <v>1</v>
      </c>
      <c r="I71" s="305" t="s">
        <v>18</v>
      </c>
      <c r="J71" s="306" t="s">
        <v>25</v>
      </c>
      <c r="K71" s="306" t="s">
        <v>20</v>
      </c>
      <c r="L71" s="306" t="s">
        <v>21</v>
      </c>
      <c r="M71" s="306" t="s">
        <v>26</v>
      </c>
      <c r="N71" s="307" t="s">
        <v>27</v>
      </c>
      <c r="O71" s="78"/>
      <c r="P71" s="79"/>
      <c r="Q71" s="80"/>
    </row>
    <row r="72" spans="1:17" ht="15.75" thickTop="1">
      <c r="A72" s="49">
        <v>1</v>
      </c>
      <c r="B72" s="50">
        <v>1</v>
      </c>
      <c r="C72" s="51">
        <f>B72/B$77</f>
        <v>3.5714285714285712E-2</v>
      </c>
      <c r="D72" s="50">
        <v>12</v>
      </c>
      <c r="E72" s="51">
        <f>D72/D$77</f>
        <v>5.128205128205128E-2</v>
      </c>
      <c r="F72" s="309">
        <f>L72</f>
        <v>1187923</v>
      </c>
      <c r="G72" s="51">
        <f>F72/F$77</f>
        <v>3.456206731334896E-2</v>
      </c>
      <c r="I72" s="69">
        <v>1</v>
      </c>
      <c r="J72" s="70" t="s">
        <v>499</v>
      </c>
      <c r="K72" s="71">
        <v>12</v>
      </c>
      <c r="L72" s="87">
        <v>1187923</v>
      </c>
      <c r="M72" s="71">
        <v>38021</v>
      </c>
      <c r="N72" s="115">
        <v>45231</v>
      </c>
    </row>
    <row r="73" spans="1:17">
      <c r="A73" s="49">
        <v>2</v>
      </c>
      <c r="B73" s="49">
        <v>5</v>
      </c>
      <c r="C73" s="53">
        <f t="shared" ref="C73:C76" si="15">B73/B$77</f>
        <v>0.17857142857142858</v>
      </c>
      <c r="D73" s="116">
        <f>SUM(K73:K77)</f>
        <v>39</v>
      </c>
      <c r="E73" s="53">
        <f t="shared" ref="E73:E76" si="16">D73/D$77</f>
        <v>0.16666666666666666</v>
      </c>
      <c r="F73" s="54">
        <f>SUM(L73:L77)</f>
        <v>4272206</v>
      </c>
      <c r="G73" s="53">
        <f t="shared" ref="G73:G76" si="17">F73/F$77</f>
        <v>0.12429784703932266</v>
      </c>
      <c r="I73" s="69">
        <v>2</v>
      </c>
      <c r="J73" s="108" t="s">
        <v>500</v>
      </c>
      <c r="K73" s="71">
        <v>4</v>
      </c>
      <c r="L73" s="87">
        <v>513910</v>
      </c>
      <c r="M73" s="71">
        <v>2284</v>
      </c>
      <c r="N73" s="115">
        <v>46023</v>
      </c>
    </row>
    <row r="74" spans="1:17">
      <c r="A74" s="49">
        <v>3</v>
      </c>
      <c r="B74" s="49">
        <v>6</v>
      </c>
      <c r="C74" s="53">
        <f t="shared" si="15"/>
        <v>0.21428571428571427</v>
      </c>
      <c r="D74" s="116">
        <f>SUM(K78:K83)</f>
        <v>56</v>
      </c>
      <c r="E74" s="53">
        <f t="shared" si="16"/>
        <v>0.23931623931623933</v>
      </c>
      <c r="F74" s="54">
        <f>SUM(L78:L83)</f>
        <v>4498420</v>
      </c>
      <c r="G74" s="53">
        <f t="shared" si="17"/>
        <v>0.13087943818220138</v>
      </c>
      <c r="I74" s="69">
        <v>2</v>
      </c>
      <c r="J74" s="70" t="s">
        <v>501</v>
      </c>
      <c r="K74" s="71">
        <v>6</v>
      </c>
      <c r="L74" s="87">
        <v>473814</v>
      </c>
      <c r="M74" s="71">
        <v>2295</v>
      </c>
      <c r="N74" s="115">
        <v>46023</v>
      </c>
    </row>
    <row r="75" spans="1:17">
      <c r="A75" s="49">
        <v>4</v>
      </c>
      <c r="B75" s="49">
        <v>4</v>
      </c>
      <c r="C75" s="53">
        <f t="shared" si="15"/>
        <v>0.14285714285714285</v>
      </c>
      <c r="D75" s="116">
        <f>SUM(K84:K87)</f>
        <v>36</v>
      </c>
      <c r="E75" s="53">
        <f t="shared" si="16"/>
        <v>0.15384615384615385</v>
      </c>
      <c r="F75" s="54">
        <f>SUM(L84:L87)</f>
        <v>5577657</v>
      </c>
      <c r="G75" s="53">
        <f t="shared" si="17"/>
        <v>0.16227933686339266</v>
      </c>
      <c r="I75" s="69">
        <v>2</v>
      </c>
      <c r="J75" s="70" t="s">
        <v>502</v>
      </c>
      <c r="K75" s="71">
        <v>11</v>
      </c>
      <c r="L75" s="87">
        <v>890959</v>
      </c>
      <c r="M75" s="71">
        <v>38835</v>
      </c>
      <c r="N75" s="115">
        <v>47939</v>
      </c>
    </row>
    <row r="76" spans="1:17" ht="15" customHeight="1">
      <c r="A76" s="49" t="s">
        <v>5</v>
      </c>
      <c r="B76" s="49">
        <v>12</v>
      </c>
      <c r="C76" s="53">
        <f t="shared" si="15"/>
        <v>0.42857142857142855</v>
      </c>
      <c r="D76" s="116">
        <f>SUM(K88:K99)</f>
        <v>91</v>
      </c>
      <c r="E76" s="53">
        <f t="shared" si="16"/>
        <v>0.3888888888888889</v>
      </c>
      <c r="F76" s="54">
        <f>SUM(L88:L99)</f>
        <v>18834510</v>
      </c>
      <c r="G76" s="53">
        <f t="shared" si="17"/>
        <v>0.54798131060173438</v>
      </c>
      <c r="I76" s="69">
        <v>2</v>
      </c>
      <c r="J76" s="70" t="s">
        <v>503</v>
      </c>
      <c r="K76" s="71">
        <v>8</v>
      </c>
      <c r="L76" s="87">
        <v>1664649</v>
      </c>
      <c r="M76" s="71">
        <v>39410</v>
      </c>
      <c r="N76" s="115">
        <v>44805</v>
      </c>
    </row>
    <row r="77" spans="1:17">
      <c r="A77" s="262" t="s">
        <v>8</v>
      </c>
      <c r="B77" s="262">
        <f t="shared" ref="B77:G77" si="18">SUM(B72:B76)</f>
        <v>28</v>
      </c>
      <c r="C77" s="263">
        <f t="shared" si="18"/>
        <v>1</v>
      </c>
      <c r="D77" s="262">
        <f t="shared" si="18"/>
        <v>234</v>
      </c>
      <c r="E77" s="263">
        <f t="shared" si="18"/>
        <v>1</v>
      </c>
      <c r="F77" s="264">
        <f t="shared" si="18"/>
        <v>34370716</v>
      </c>
      <c r="G77" s="263">
        <f t="shared" si="18"/>
        <v>1</v>
      </c>
      <c r="I77" s="69">
        <v>2</v>
      </c>
      <c r="J77" s="70" t="s">
        <v>504</v>
      </c>
      <c r="K77" s="71">
        <v>10</v>
      </c>
      <c r="L77" s="87">
        <v>728874</v>
      </c>
      <c r="M77" s="71">
        <v>81900</v>
      </c>
      <c r="N77" s="115">
        <v>45627</v>
      </c>
    </row>
    <row r="78" spans="1:17" ht="15" customHeight="1">
      <c r="I78" s="69">
        <v>3</v>
      </c>
      <c r="J78" s="70" t="s">
        <v>505</v>
      </c>
      <c r="K78" s="71">
        <v>8</v>
      </c>
      <c r="L78" s="87">
        <v>927923</v>
      </c>
      <c r="M78" s="71">
        <v>38765</v>
      </c>
      <c r="N78" s="115">
        <v>44805</v>
      </c>
    </row>
    <row r="79" spans="1:17" ht="15" customHeight="1">
      <c r="I79" s="69">
        <v>3</v>
      </c>
      <c r="J79" s="70" t="s">
        <v>506</v>
      </c>
      <c r="K79" s="71">
        <v>12</v>
      </c>
      <c r="L79" s="87">
        <v>1020463</v>
      </c>
      <c r="M79" s="71">
        <v>38791</v>
      </c>
      <c r="N79" s="115">
        <v>44805</v>
      </c>
    </row>
    <row r="80" spans="1:17" ht="15" customHeight="1">
      <c r="I80" s="69">
        <v>3</v>
      </c>
      <c r="J80" s="70" t="s">
        <v>507</v>
      </c>
      <c r="K80" s="71">
        <v>12</v>
      </c>
      <c r="L80" s="87">
        <v>787700</v>
      </c>
      <c r="M80" s="71">
        <v>38802</v>
      </c>
      <c r="N80" s="115">
        <v>44805</v>
      </c>
    </row>
    <row r="81" spans="9:14" ht="15" customHeight="1">
      <c r="I81" s="69">
        <v>3</v>
      </c>
      <c r="J81" s="70" t="s">
        <v>508</v>
      </c>
      <c r="K81" s="71">
        <v>8</v>
      </c>
      <c r="L81" s="87">
        <v>530877</v>
      </c>
      <c r="M81" s="71">
        <v>39421</v>
      </c>
      <c r="N81" s="115">
        <v>44805</v>
      </c>
    </row>
    <row r="82" spans="9:14" ht="15" customHeight="1">
      <c r="I82" s="69">
        <v>3</v>
      </c>
      <c r="J82" s="70" t="s">
        <v>509</v>
      </c>
      <c r="K82" s="71">
        <v>8</v>
      </c>
      <c r="L82" s="87">
        <v>520738</v>
      </c>
      <c r="M82" s="71">
        <v>39443</v>
      </c>
      <c r="N82" s="115">
        <v>44805</v>
      </c>
    </row>
    <row r="83" spans="9:14" ht="15" customHeight="1">
      <c r="I83" s="69">
        <v>3</v>
      </c>
      <c r="J83" s="70" t="s">
        <v>510</v>
      </c>
      <c r="K83" s="71">
        <v>8</v>
      </c>
      <c r="L83" s="87">
        <v>710719</v>
      </c>
      <c r="M83" s="71">
        <v>39454</v>
      </c>
      <c r="N83" s="115">
        <v>44805</v>
      </c>
    </row>
    <row r="84" spans="9:14" ht="15" customHeight="1">
      <c r="I84" s="69">
        <v>4</v>
      </c>
      <c r="J84" s="70" t="s">
        <v>511</v>
      </c>
      <c r="K84" s="71">
        <v>12</v>
      </c>
      <c r="L84" s="87">
        <v>1229060</v>
      </c>
      <c r="M84" s="71">
        <v>38776</v>
      </c>
      <c r="N84" s="115">
        <v>44805</v>
      </c>
    </row>
    <row r="85" spans="9:14" ht="15" customHeight="1">
      <c r="I85" s="69">
        <v>4</v>
      </c>
      <c r="J85" s="70" t="s">
        <v>512</v>
      </c>
      <c r="K85" s="71">
        <v>12</v>
      </c>
      <c r="L85" s="87">
        <v>1236995</v>
      </c>
      <c r="M85" s="71">
        <v>38780</v>
      </c>
      <c r="N85" s="115">
        <v>44805</v>
      </c>
    </row>
    <row r="86" spans="9:14" ht="15" customHeight="1">
      <c r="I86" s="69">
        <v>4</v>
      </c>
      <c r="J86" s="70" t="s">
        <v>513</v>
      </c>
      <c r="K86" s="71">
        <v>6</v>
      </c>
      <c r="L86" s="87">
        <v>2644636</v>
      </c>
      <c r="M86" s="71">
        <v>38846</v>
      </c>
      <c r="N86" s="115">
        <v>47939</v>
      </c>
    </row>
    <row r="87" spans="9:14" ht="15" customHeight="1">
      <c r="I87" s="69">
        <v>4</v>
      </c>
      <c r="J87" s="70" t="s">
        <v>514</v>
      </c>
      <c r="K87" s="71">
        <v>6</v>
      </c>
      <c r="L87" s="87">
        <v>466966</v>
      </c>
      <c r="M87" s="71">
        <v>82364</v>
      </c>
      <c r="N87" s="115">
        <v>45536</v>
      </c>
    </row>
    <row r="88" spans="9:14" ht="15" customHeight="1">
      <c r="I88" s="69">
        <v>6</v>
      </c>
      <c r="J88" s="70" t="s">
        <v>515</v>
      </c>
      <c r="K88" s="71">
        <v>5</v>
      </c>
      <c r="L88" s="87">
        <v>775505</v>
      </c>
      <c r="M88" s="71">
        <v>33994</v>
      </c>
      <c r="N88" s="115">
        <v>44927</v>
      </c>
    </row>
    <row r="89" spans="9:14" ht="15" customHeight="1">
      <c r="I89" s="69">
        <v>6</v>
      </c>
      <c r="J89" s="70" t="s">
        <v>516</v>
      </c>
      <c r="K89" s="71">
        <v>5</v>
      </c>
      <c r="L89" s="87">
        <v>354546</v>
      </c>
      <c r="M89" s="71">
        <v>34005</v>
      </c>
      <c r="N89" s="115">
        <v>44927</v>
      </c>
    </row>
    <row r="90" spans="9:14" ht="15" customHeight="1">
      <c r="I90" s="69">
        <v>6</v>
      </c>
      <c r="J90" s="70" t="s">
        <v>517</v>
      </c>
      <c r="K90" s="71">
        <v>14</v>
      </c>
      <c r="L90" s="87">
        <v>1776799</v>
      </c>
      <c r="M90" s="71">
        <v>34016</v>
      </c>
      <c r="N90" s="115">
        <v>44927</v>
      </c>
    </row>
    <row r="91" spans="9:14" ht="15" customHeight="1">
      <c r="I91" s="69">
        <v>6</v>
      </c>
      <c r="J91" s="70" t="s">
        <v>518</v>
      </c>
      <c r="K91" s="71">
        <v>10</v>
      </c>
      <c r="L91" s="87">
        <v>1442369</v>
      </c>
      <c r="M91" s="71">
        <v>34020</v>
      </c>
      <c r="N91" s="115">
        <v>44927</v>
      </c>
    </row>
    <row r="92" spans="9:14" ht="15" customHeight="1">
      <c r="I92" s="69">
        <v>6</v>
      </c>
      <c r="J92" s="70" t="s">
        <v>519</v>
      </c>
      <c r="K92" s="71">
        <v>5</v>
      </c>
      <c r="L92" s="87">
        <v>2731935</v>
      </c>
      <c r="M92" s="71">
        <v>38813</v>
      </c>
      <c r="N92" s="115">
        <v>44805</v>
      </c>
    </row>
    <row r="93" spans="9:14" ht="15" customHeight="1">
      <c r="I93" s="69">
        <v>6</v>
      </c>
      <c r="J93" s="70" t="s">
        <v>520</v>
      </c>
      <c r="K93" s="71">
        <v>5</v>
      </c>
      <c r="L93" s="87">
        <v>2632756</v>
      </c>
      <c r="M93" s="71">
        <v>38824</v>
      </c>
      <c r="N93" s="115">
        <v>44805</v>
      </c>
    </row>
    <row r="94" spans="9:14" ht="15" customHeight="1">
      <c r="I94" s="69">
        <v>6</v>
      </c>
      <c r="J94" s="108" t="s">
        <v>521</v>
      </c>
      <c r="K94" s="71">
        <v>2</v>
      </c>
      <c r="L94" s="87">
        <v>357678</v>
      </c>
      <c r="M94" s="71">
        <v>38850</v>
      </c>
      <c r="N94" s="115">
        <v>47939</v>
      </c>
    </row>
    <row r="95" spans="9:14" ht="15" customHeight="1">
      <c r="I95" s="69">
        <v>6</v>
      </c>
      <c r="J95" s="108" t="s">
        <v>521</v>
      </c>
      <c r="K95" s="71">
        <v>2</v>
      </c>
      <c r="L95" s="87">
        <v>389600</v>
      </c>
      <c r="M95" s="71">
        <v>38861</v>
      </c>
      <c r="N95" s="115">
        <v>47939</v>
      </c>
    </row>
    <row r="96" spans="9:14" ht="15" customHeight="1">
      <c r="I96" s="69">
        <v>6</v>
      </c>
      <c r="J96" s="70" t="s">
        <v>522</v>
      </c>
      <c r="K96" s="71">
        <v>12</v>
      </c>
      <c r="L96" s="87">
        <v>1641323</v>
      </c>
      <c r="M96" s="71">
        <v>39373</v>
      </c>
      <c r="N96" s="115">
        <v>44197</v>
      </c>
    </row>
    <row r="97" spans="9:17" ht="15" customHeight="1">
      <c r="I97" s="69">
        <v>6</v>
      </c>
      <c r="J97" s="70" t="s">
        <v>523</v>
      </c>
      <c r="K97" s="71">
        <v>12</v>
      </c>
      <c r="L97" s="87">
        <v>2874864</v>
      </c>
      <c r="M97" s="71">
        <v>39384</v>
      </c>
      <c r="N97" s="115">
        <v>44197</v>
      </c>
    </row>
    <row r="98" spans="9:17" ht="15" customHeight="1">
      <c r="I98" s="69">
        <v>6</v>
      </c>
      <c r="J98" s="70" t="s">
        <v>524</v>
      </c>
      <c r="K98" s="71">
        <v>7</v>
      </c>
      <c r="L98" s="87">
        <v>1849415</v>
      </c>
      <c r="M98" s="71">
        <v>39395</v>
      </c>
      <c r="N98" s="115">
        <v>44197</v>
      </c>
    </row>
    <row r="99" spans="9:17" ht="15" customHeight="1">
      <c r="I99" s="69">
        <v>6</v>
      </c>
      <c r="J99" s="70" t="s">
        <v>525</v>
      </c>
      <c r="K99" s="71">
        <v>12</v>
      </c>
      <c r="L99" s="87">
        <v>2007720</v>
      </c>
      <c r="M99" s="71">
        <v>39406</v>
      </c>
      <c r="N99" s="115">
        <v>44197</v>
      </c>
    </row>
    <row r="100" spans="9:17">
      <c r="K100" s="82"/>
      <c r="L100" s="83"/>
    </row>
    <row r="109" spans="9:17">
      <c r="I109" s="74"/>
      <c r="J109" s="75"/>
      <c r="K109" s="75"/>
      <c r="L109" s="76"/>
      <c r="M109" s="77"/>
      <c r="N109" s="75"/>
      <c r="O109" s="78"/>
      <c r="P109" s="79"/>
      <c r="Q109" s="80"/>
    </row>
    <row r="110" spans="9:17">
      <c r="I110" s="74"/>
      <c r="J110" s="75"/>
      <c r="K110" s="75"/>
      <c r="L110" s="76"/>
      <c r="M110" s="77"/>
      <c r="N110" s="75"/>
      <c r="O110" s="78"/>
      <c r="P110" s="79"/>
      <c r="Q110" s="80"/>
    </row>
    <row r="111" spans="9:17">
      <c r="I111" s="74"/>
      <c r="J111" s="75"/>
      <c r="K111" s="75"/>
      <c r="L111" s="76"/>
      <c r="M111" s="77"/>
      <c r="N111" s="75"/>
      <c r="O111" s="78"/>
      <c r="P111" s="79"/>
      <c r="Q111" s="80"/>
    </row>
    <row r="112" spans="9:17">
      <c r="I112" s="74"/>
      <c r="J112" s="75"/>
      <c r="K112" s="75"/>
      <c r="L112" s="76"/>
      <c r="M112" s="77"/>
      <c r="N112" s="75"/>
      <c r="O112" s="78"/>
      <c r="P112" s="79"/>
      <c r="Q112" s="80"/>
    </row>
    <row r="113" spans="9:17">
      <c r="I113" s="74"/>
      <c r="J113" s="75"/>
      <c r="K113" s="75"/>
      <c r="L113" s="76"/>
      <c r="M113" s="77"/>
      <c r="N113" s="75"/>
      <c r="O113" s="78"/>
      <c r="P113" s="79"/>
      <c r="Q113" s="80"/>
    </row>
    <row r="114" spans="9:17">
      <c r="I114" s="74"/>
      <c r="J114" s="75"/>
      <c r="K114" s="75"/>
      <c r="L114" s="76"/>
      <c r="M114" s="77"/>
      <c r="N114" s="75"/>
      <c r="O114" s="78"/>
      <c r="P114" s="79"/>
      <c r="Q114" s="80"/>
    </row>
    <row r="115" spans="9:17">
      <c r="I115" s="74"/>
      <c r="J115" s="75"/>
      <c r="K115" s="75"/>
      <c r="L115" s="76"/>
      <c r="M115" s="77"/>
      <c r="N115" s="75"/>
      <c r="O115" s="78"/>
      <c r="P115" s="79"/>
      <c r="Q115" s="80"/>
    </row>
    <row r="116" spans="9:17">
      <c r="I116" s="74"/>
      <c r="J116" s="75"/>
      <c r="K116" s="75"/>
      <c r="L116" s="76"/>
      <c r="M116" s="77"/>
      <c r="N116" s="75"/>
      <c r="O116" s="78"/>
      <c r="P116" s="79"/>
      <c r="Q116" s="80"/>
    </row>
    <row r="117" spans="9:17">
      <c r="I117" s="74"/>
      <c r="J117" s="75"/>
      <c r="K117" s="75"/>
      <c r="L117" s="76"/>
      <c r="M117" s="77"/>
      <c r="N117" s="75"/>
      <c r="O117" s="78"/>
      <c r="P117" s="79"/>
      <c r="Q117" s="80"/>
    </row>
    <row r="118" spans="9:17">
      <c r="I118" s="74"/>
      <c r="J118" s="75"/>
      <c r="K118" s="75"/>
      <c r="L118" s="76"/>
      <c r="M118" s="77"/>
      <c r="N118" s="75"/>
      <c r="O118" s="78"/>
      <c r="P118" s="79"/>
      <c r="Q118" s="80"/>
    </row>
    <row r="119" spans="9:17">
      <c r="I119" s="74"/>
      <c r="J119" s="75"/>
      <c r="K119" s="75"/>
      <c r="L119" s="76"/>
      <c r="M119" s="77"/>
      <c r="N119" s="75"/>
      <c r="O119" s="78"/>
      <c r="P119" s="79"/>
      <c r="Q119" s="80"/>
    </row>
    <row r="120" spans="9:17">
      <c r="I120" s="74"/>
      <c r="J120" s="75"/>
      <c r="K120" s="75"/>
      <c r="L120" s="76"/>
      <c r="M120" s="77"/>
      <c r="N120" s="75"/>
      <c r="O120" s="78"/>
      <c r="P120" s="79"/>
      <c r="Q120" s="80"/>
    </row>
    <row r="121" spans="9:17">
      <c r="I121" s="74"/>
      <c r="J121" s="75"/>
      <c r="K121" s="75"/>
      <c r="L121" s="76"/>
      <c r="M121" s="77"/>
      <c r="N121" s="75"/>
      <c r="O121" s="78"/>
      <c r="P121" s="79"/>
      <c r="Q121" s="80"/>
    </row>
    <row r="122" spans="9:17">
      <c r="I122" s="74"/>
      <c r="J122" s="75"/>
      <c r="K122" s="75"/>
      <c r="L122" s="76"/>
      <c r="M122" s="77"/>
      <c r="N122" s="75"/>
      <c r="O122" s="78"/>
      <c r="P122" s="79"/>
      <c r="Q122" s="80"/>
    </row>
    <row r="123" spans="9:17">
      <c r="I123" s="74"/>
      <c r="J123" s="75"/>
      <c r="K123" s="75"/>
      <c r="L123" s="76"/>
      <c r="M123" s="77"/>
      <c r="N123" s="75"/>
      <c r="O123" s="78"/>
      <c r="P123" s="79"/>
      <c r="Q123" s="80"/>
    </row>
    <row r="124" spans="9:17">
      <c r="I124" s="74"/>
      <c r="J124" s="75"/>
      <c r="K124" s="75"/>
      <c r="L124" s="76"/>
      <c r="M124" s="77"/>
      <c r="N124" s="75"/>
      <c r="O124" s="78"/>
      <c r="P124" s="79"/>
      <c r="Q124" s="80"/>
    </row>
    <row r="125" spans="9:17">
      <c r="I125" s="74"/>
      <c r="J125" s="75"/>
      <c r="K125" s="75"/>
      <c r="L125" s="76"/>
      <c r="M125" s="77"/>
      <c r="N125" s="75"/>
      <c r="O125" s="78"/>
      <c r="P125" s="79"/>
      <c r="Q125" s="80"/>
    </row>
    <row r="126" spans="9:17">
      <c r="I126" s="74"/>
      <c r="J126" s="75"/>
      <c r="K126" s="75"/>
      <c r="L126" s="76"/>
      <c r="M126" s="77"/>
      <c r="N126" s="75"/>
      <c r="O126" s="78"/>
      <c r="P126" s="79"/>
      <c r="Q126" s="80"/>
    </row>
    <row r="127" spans="9:17">
      <c r="I127" s="74"/>
      <c r="J127" s="75"/>
      <c r="K127" s="75"/>
      <c r="L127" s="76"/>
      <c r="M127" s="77"/>
      <c r="N127" s="75"/>
      <c r="O127" s="78"/>
      <c r="P127" s="79"/>
      <c r="Q127" s="80"/>
    </row>
    <row r="128" spans="9:17">
      <c r="I128" s="74"/>
      <c r="J128" s="75"/>
      <c r="K128" s="75"/>
      <c r="L128" s="76"/>
      <c r="M128" s="77"/>
      <c r="N128" s="75"/>
      <c r="O128" s="78"/>
      <c r="P128" s="79"/>
      <c r="Q128" s="80"/>
    </row>
    <row r="129" spans="9:17">
      <c r="I129" s="74"/>
      <c r="J129" s="75"/>
      <c r="K129" s="75"/>
      <c r="L129" s="76"/>
      <c r="M129" s="77"/>
      <c r="N129" s="75"/>
      <c r="O129" s="78"/>
      <c r="P129" s="79"/>
      <c r="Q129" s="80"/>
    </row>
    <row r="130" spans="9:17">
      <c r="I130" s="74"/>
      <c r="J130" s="75"/>
      <c r="K130" s="75"/>
      <c r="L130" s="76"/>
      <c r="M130" s="77"/>
      <c r="N130" s="75"/>
      <c r="O130" s="78"/>
      <c r="P130" s="79"/>
      <c r="Q130" s="80"/>
    </row>
    <row r="131" spans="9:17">
      <c r="I131" s="74"/>
      <c r="J131" s="75"/>
      <c r="K131" s="75"/>
      <c r="L131" s="76"/>
      <c r="M131" s="77"/>
      <c r="N131" s="75"/>
      <c r="O131" s="78"/>
      <c r="P131" s="79"/>
      <c r="Q131" s="80"/>
    </row>
    <row r="132" spans="9:17">
      <c r="I132" s="74"/>
      <c r="J132" s="75"/>
      <c r="K132" s="75"/>
      <c r="L132" s="76"/>
      <c r="M132" s="77"/>
      <c r="N132" s="75"/>
      <c r="O132" s="78"/>
      <c r="P132" s="79"/>
      <c r="Q132" s="80"/>
    </row>
    <row r="133" spans="9:17">
      <c r="I133" s="74"/>
      <c r="J133" s="75"/>
      <c r="K133" s="75"/>
      <c r="L133" s="76"/>
      <c r="M133" s="77"/>
      <c r="N133" s="75"/>
      <c r="O133" s="78"/>
      <c r="P133" s="79"/>
      <c r="Q133" s="80"/>
    </row>
    <row r="134" spans="9:17">
      <c r="I134" s="74"/>
      <c r="J134" s="75"/>
      <c r="K134" s="75"/>
      <c r="L134" s="76"/>
      <c r="M134" s="77"/>
      <c r="N134" s="75"/>
      <c r="O134" s="78"/>
      <c r="P134" s="79"/>
      <c r="Q134" s="80"/>
    </row>
    <row r="135" spans="9:17">
      <c r="I135" s="74"/>
      <c r="J135" s="75"/>
      <c r="K135" s="75"/>
      <c r="L135" s="76"/>
      <c r="M135" s="77"/>
      <c r="N135" s="75"/>
      <c r="O135" s="78"/>
      <c r="P135" s="79"/>
      <c r="Q135" s="80"/>
    </row>
    <row r="136" spans="9:17">
      <c r="I136" s="74"/>
      <c r="J136" s="75"/>
      <c r="K136" s="75"/>
      <c r="L136" s="76"/>
      <c r="M136" s="77"/>
      <c r="N136" s="75"/>
      <c r="O136" s="78"/>
      <c r="P136" s="79"/>
      <c r="Q136" s="80"/>
    </row>
  </sheetData>
  <mergeCells count="1">
    <mergeCell ref="A3:B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D9675-E970-43AE-A9C1-12B8F1C01F03}">
  <dimension ref="A1:Q89"/>
  <sheetViews>
    <sheetView workbookViewId="0">
      <selection activeCell="L10" sqref="L10"/>
    </sheetView>
  </sheetViews>
  <sheetFormatPr baseColWidth="10" defaultRowHeight="15"/>
  <cols>
    <col min="1" max="1" width="31.42578125" customWidth="1"/>
    <col min="2" max="2" width="14" style="7" customWidth="1"/>
    <col min="3" max="3" width="6.5703125" style="42" customWidth="1"/>
    <col min="4" max="4" width="11.42578125" style="7"/>
    <col min="5" max="5" width="7.140625" style="42" customWidth="1"/>
    <col min="6" max="6" width="16" style="8" customWidth="1"/>
    <col min="7" max="7" width="7.85546875" style="42" customWidth="1"/>
    <col min="9" max="9" width="15.140625" customWidth="1"/>
    <col min="10" max="10" width="53.85546875" customWidth="1"/>
    <col min="12" max="12" width="16.85546875" customWidth="1"/>
  </cols>
  <sheetData>
    <row r="1" spans="1:9" ht="45.75" customHeight="1" thickTop="1" thickBot="1">
      <c r="A1" s="466" t="s">
        <v>39</v>
      </c>
      <c r="B1" s="467"/>
      <c r="C1" s="468"/>
    </row>
    <row r="2" spans="1:9" ht="16.5" thickTop="1" thickBot="1">
      <c r="A2" s="43"/>
      <c r="B2" s="90"/>
    </row>
    <row r="3" spans="1:9" ht="45.75" customHeight="1" thickBot="1">
      <c r="A3" s="469" t="s">
        <v>40</v>
      </c>
      <c r="B3" s="470"/>
    </row>
    <row r="4" spans="1:9" ht="15.75" thickBot="1"/>
    <row r="5" spans="1:9" ht="45.75" customHeight="1" thickBot="1">
      <c r="A5" s="92" t="s">
        <v>18</v>
      </c>
      <c r="B5" s="93" t="s">
        <v>19</v>
      </c>
      <c r="C5" s="94" t="s">
        <v>1</v>
      </c>
      <c r="D5" s="93" t="s">
        <v>20</v>
      </c>
      <c r="E5" s="94" t="s">
        <v>1</v>
      </c>
      <c r="F5" s="95" t="s">
        <v>21</v>
      </c>
      <c r="G5" s="96" t="s">
        <v>1</v>
      </c>
    </row>
    <row r="6" spans="1:9" ht="15.75" thickTop="1">
      <c r="A6" s="49">
        <v>1</v>
      </c>
      <c r="B6" s="50">
        <f>SUM(B55,)</f>
        <v>1</v>
      </c>
      <c r="C6" s="51">
        <f>B6/B$11</f>
        <v>4.3478260869565216E-2</v>
      </c>
      <c r="D6" s="50">
        <f>D55</f>
        <v>8</v>
      </c>
      <c r="E6" s="51">
        <f>D6/D$11</f>
        <v>5.7553956834532377E-2</v>
      </c>
      <c r="F6" s="52">
        <f>SUM(F55,)</f>
        <v>369800</v>
      </c>
      <c r="G6" s="51">
        <f>F6/F$11</f>
        <v>2.6265642813253481E-2</v>
      </c>
    </row>
    <row r="7" spans="1:9">
      <c r="A7" s="49">
        <v>2</v>
      </c>
      <c r="B7" s="49">
        <f>SUM(B20,B32,B56)</f>
        <v>6</v>
      </c>
      <c r="C7" s="53">
        <f t="shared" ref="C7:C10" si="0">B7/B$11</f>
        <v>0.2608695652173913</v>
      </c>
      <c r="D7" s="49">
        <f>SUM(D20,D32,D56)</f>
        <v>26</v>
      </c>
      <c r="E7" s="53">
        <f t="shared" ref="E7:E10" si="1">D7/D$11</f>
        <v>0.18705035971223022</v>
      </c>
      <c r="F7" s="54">
        <f>SUM(F20,F32,F56)</f>
        <v>3158581</v>
      </c>
      <c r="G7" s="53">
        <f t="shared" ref="G7:G10" si="2">F7/F$11</f>
        <v>0.22434332164069495</v>
      </c>
    </row>
    <row r="8" spans="1:9">
      <c r="A8" s="49">
        <v>3</v>
      </c>
      <c r="B8" s="49">
        <f>SUM(B45,)</f>
        <v>2</v>
      </c>
      <c r="C8" s="53">
        <f t="shared" si="0"/>
        <v>8.6956521739130432E-2</v>
      </c>
      <c r="D8" s="49">
        <f>SUM(D45,)</f>
        <v>32</v>
      </c>
      <c r="E8" s="53">
        <f t="shared" si="1"/>
        <v>0.23021582733812951</v>
      </c>
      <c r="F8" s="54">
        <f>SUM(F45,)</f>
        <v>2691896</v>
      </c>
      <c r="G8" s="53">
        <f t="shared" si="2"/>
        <v>0.19119626507957219</v>
      </c>
    </row>
    <row r="9" spans="1:9">
      <c r="A9" s="49">
        <v>4</v>
      </c>
      <c r="B9" s="49">
        <f>SUM(B22,B46,B70)</f>
        <v>11</v>
      </c>
      <c r="C9" s="53">
        <f t="shared" si="0"/>
        <v>0.47826086956521741</v>
      </c>
      <c r="D9" s="49">
        <f>SUM(D22,D46,D70)</f>
        <v>61</v>
      </c>
      <c r="E9" s="53">
        <f t="shared" si="1"/>
        <v>0.43884892086330934</v>
      </c>
      <c r="F9" s="54">
        <f>SUM(F22,F46,F70)</f>
        <v>6756680</v>
      </c>
      <c r="G9" s="53">
        <f t="shared" si="2"/>
        <v>0.47990411974973912</v>
      </c>
    </row>
    <row r="10" spans="1:9">
      <c r="A10" s="49" t="s">
        <v>5</v>
      </c>
      <c r="B10" s="49">
        <f>SUM(B35,B59)</f>
        <v>3</v>
      </c>
      <c r="C10" s="53">
        <f t="shared" si="0"/>
        <v>0.13043478260869565</v>
      </c>
      <c r="D10" s="49">
        <f>SUM(D35,D59)</f>
        <v>12</v>
      </c>
      <c r="E10" s="53">
        <f t="shared" si="1"/>
        <v>8.6330935251798566E-2</v>
      </c>
      <c r="F10" s="54">
        <f>SUM(F35,F59)</f>
        <v>1102272</v>
      </c>
      <c r="G10" s="53">
        <f t="shared" si="2"/>
        <v>7.829065071674024E-2</v>
      </c>
    </row>
    <row r="11" spans="1:9">
      <c r="A11" s="97" t="s">
        <v>8</v>
      </c>
      <c r="B11" s="97">
        <f t="shared" ref="B11:G11" si="3">SUM(B6:B10)</f>
        <v>23</v>
      </c>
      <c r="C11" s="98">
        <f t="shared" si="3"/>
        <v>1</v>
      </c>
      <c r="D11" s="97">
        <f t="shared" si="3"/>
        <v>139</v>
      </c>
      <c r="E11" s="98">
        <f t="shared" si="3"/>
        <v>1</v>
      </c>
      <c r="F11" s="99">
        <f t="shared" si="3"/>
        <v>14079229</v>
      </c>
      <c r="G11" s="98">
        <f t="shared" si="3"/>
        <v>1</v>
      </c>
    </row>
    <row r="13" spans="1:9" ht="15.75" thickBot="1"/>
    <row r="14" spans="1:9" ht="45.75" customHeight="1" thickBot="1">
      <c r="A14" s="100" t="s">
        <v>41</v>
      </c>
      <c r="E14" s="59"/>
    </row>
    <row r="15" spans="1:9" ht="16.5" thickTop="1" thickBot="1">
      <c r="A15" s="61"/>
      <c r="E15" s="59"/>
    </row>
    <row r="16" spans="1:9" ht="45.75" customHeight="1" thickTop="1" thickBot="1">
      <c r="A16" s="101" t="s">
        <v>23</v>
      </c>
      <c r="E16" s="59"/>
      <c r="I16" s="102" t="s">
        <v>24</v>
      </c>
    </row>
    <row r="17" spans="1:17" ht="16.5" thickTop="1" thickBot="1"/>
    <row r="18" spans="1:17" ht="45.75" customHeight="1" thickBot="1">
      <c r="A18" s="92" t="s">
        <v>18</v>
      </c>
      <c r="B18" s="93" t="s">
        <v>19</v>
      </c>
      <c r="C18" s="94" t="s">
        <v>1</v>
      </c>
      <c r="D18" s="93" t="s">
        <v>20</v>
      </c>
      <c r="E18" s="94" t="s">
        <v>1</v>
      </c>
      <c r="F18" s="95" t="s">
        <v>21</v>
      </c>
      <c r="G18" s="96" t="s">
        <v>1</v>
      </c>
      <c r="I18" s="103" t="s">
        <v>18</v>
      </c>
      <c r="J18" s="104" t="s">
        <v>25</v>
      </c>
      <c r="K18" s="104" t="s">
        <v>20</v>
      </c>
      <c r="L18" s="104" t="s">
        <v>21</v>
      </c>
      <c r="M18" s="104" t="s">
        <v>26</v>
      </c>
      <c r="N18" s="105" t="s">
        <v>27</v>
      </c>
    </row>
    <row r="19" spans="1:17" ht="15" customHeight="1" thickTop="1">
      <c r="A19" s="49">
        <v>1</v>
      </c>
      <c r="B19" s="50">
        <v>0</v>
      </c>
      <c r="C19" s="51">
        <v>0</v>
      </c>
      <c r="D19" s="50">
        <v>0</v>
      </c>
      <c r="E19" s="51">
        <f>D19/D$24</f>
        <v>0</v>
      </c>
      <c r="F19" s="68">
        <v>0</v>
      </c>
      <c r="G19" s="51">
        <f>F19/F$24</f>
        <v>0</v>
      </c>
      <c r="I19" s="106">
        <v>2</v>
      </c>
      <c r="J19" s="107" t="s">
        <v>42</v>
      </c>
      <c r="K19" s="88">
        <v>6</v>
      </c>
      <c r="L19" s="87">
        <v>650977</v>
      </c>
      <c r="M19" s="88">
        <v>46115</v>
      </c>
      <c r="N19" s="89">
        <v>47331</v>
      </c>
    </row>
    <row r="20" spans="1:17">
      <c r="A20" s="49">
        <v>2</v>
      </c>
      <c r="B20" s="49">
        <v>1</v>
      </c>
      <c r="C20" s="53">
        <f>B20/B$24</f>
        <v>0.5</v>
      </c>
      <c r="D20" s="49">
        <v>6</v>
      </c>
      <c r="E20" s="53">
        <f t="shared" ref="E20:E23" si="4">D20/D$24</f>
        <v>0.4</v>
      </c>
      <c r="F20" s="55">
        <f>L19</f>
        <v>650977</v>
      </c>
      <c r="G20" s="53">
        <f t="shared" ref="G20:G23" si="5">F20/F$24</f>
        <v>0.4907359943069598</v>
      </c>
      <c r="I20" s="106">
        <v>4</v>
      </c>
      <c r="J20" s="107" t="s">
        <v>43</v>
      </c>
      <c r="K20" s="88">
        <v>9</v>
      </c>
      <c r="L20" s="87">
        <v>675555</v>
      </c>
      <c r="M20" s="88">
        <v>48366</v>
      </c>
      <c r="N20" s="89">
        <v>46692</v>
      </c>
    </row>
    <row r="21" spans="1:17">
      <c r="A21" s="49">
        <v>3</v>
      </c>
      <c r="B21" s="49">
        <v>0</v>
      </c>
      <c r="C21" s="53">
        <v>0</v>
      </c>
      <c r="D21" s="49">
        <v>0</v>
      </c>
      <c r="E21" s="53">
        <f t="shared" si="4"/>
        <v>0</v>
      </c>
      <c r="F21" s="55">
        <v>0</v>
      </c>
      <c r="G21" s="53">
        <f t="shared" si="5"/>
        <v>0</v>
      </c>
      <c r="L21" s="83"/>
    </row>
    <row r="22" spans="1:17">
      <c r="A22" s="49">
        <v>4</v>
      </c>
      <c r="B22" s="49">
        <v>1</v>
      </c>
      <c r="C22" s="53">
        <f>B22/B$24</f>
        <v>0.5</v>
      </c>
      <c r="D22" s="49">
        <v>9</v>
      </c>
      <c r="E22" s="53">
        <f t="shared" si="4"/>
        <v>0.6</v>
      </c>
      <c r="F22" s="55">
        <f>L20</f>
        <v>675555</v>
      </c>
      <c r="G22" s="53">
        <f t="shared" si="5"/>
        <v>0.5092640056930402</v>
      </c>
    </row>
    <row r="23" spans="1:17">
      <c r="A23" s="49" t="s">
        <v>5</v>
      </c>
      <c r="B23" s="49">
        <v>0</v>
      </c>
      <c r="C23" s="53">
        <v>0</v>
      </c>
      <c r="D23" s="49">
        <v>0</v>
      </c>
      <c r="E23" s="53">
        <f t="shared" si="4"/>
        <v>0</v>
      </c>
      <c r="F23" s="55">
        <v>0</v>
      </c>
      <c r="G23" s="53">
        <f t="shared" si="5"/>
        <v>0</v>
      </c>
    </row>
    <row r="24" spans="1:17">
      <c r="A24" s="97" t="s">
        <v>8</v>
      </c>
      <c r="B24" s="97">
        <f t="shared" ref="B24:G24" si="6">SUM(B19:B23)</f>
        <v>2</v>
      </c>
      <c r="C24" s="98">
        <f t="shared" si="6"/>
        <v>1</v>
      </c>
      <c r="D24" s="97">
        <f t="shared" si="6"/>
        <v>15</v>
      </c>
      <c r="E24" s="98">
        <f t="shared" si="6"/>
        <v>1</v>
      </c>
      <c r="F24" s="99">
        <f t="shared" si="6"/>
        <v>1326532</v>
      </c>
      <c r="G24" s="98">
        <f t="shared" si="6"/>
        <v>1</v>
      </c>
    </row>
    <row r="25" spans="1:17" ht="15.75" thickBot="1"/>
    <row r="26" spans="1:17" ht="45.75" customHeight="1" thickBot="1">
      <c r="A26" s="100" t="s">
        <v>44</v>
      </c>
      <c r="E26" s="59"/>
      <c r="O26" s="78"/>
      <c r="P26" s="79"/>
      <c r="Q26" s="80"/>
    </row>
    <row r="27" spans="1:17" ht="16.5" thickTop="1" thickBot="1">
      <c r="A27" s="61"/>
      <c r="E27" s="59"/>
      <c r="O27" s="78"/>
      <c r="P27" s="79"/>
      <c r="Q27" s="80"/>
    </row>
    <row r="28" spans="1:17" ht="45.75" customHeight="1" thickTop="1" thickBot="1">
      <c r="A28" s="101" t="s">
        <v>23</v>
      </c>
      <c r="E28" s="59"/>
      <c r="I28" s="102" t="s">
        <v>24</v>
      </c>
    </row>
    <row r="29" spans="1:17" ht="16.5" thickTop="1" thickBot="1"/>
    <row r="30" spans="1:17" ht="45.75" customHeight="1" thickBot="1">
      <c r="A30" s="92" t="s">
        <v>18</v>
      </c>
      <c r="B30" s="93" t="s">
        <v>19</v>
      </c>
      <c r="C30" s="94" t="s">
        <v>1</v>
      </c>
      <c r="D30" s="93" t="s">
        <v>20</v>
      </c>
      <c r="E30" s="94" t="s">
        <v>1</v>
      </c>
      <c r="F30" s="95" t="s">
        <v>21</v>
      </c>
      <c r="G30" s="96" t="s">
        <v>1</v>
      </c>
      <c r="I30" s="103" t="s">
        <v>18</v>
      </c>
      <c r="J30" s="104" t="s">
        <v>25</v>
      </c>
      <c r="K30" s="104" t="s">
        <v>20</v>
      </c>
      <c r="L30" s="104" t="s">
        <v>21</v>
      </c>
      <c r="M30" s="104" t="s">
        <v>26</v>
      </c>
      <c r="N30" s="105" t="s">
        <v>27</v>
      </c>
    </row>
    <row r="31" spans="1:17" ht="15.75" thickTop="1">
      <c r="A31" s="49">
        <v>1</v>
      </c>
      <c r="B31" s="50">
        <v>0</v>
      </c>
      <c r="C31" s="51">
        <f>B31/B$36</f>
        <v>0</v>
      </c>
      <c r="D31" s="50">
        <v>0</v>
      </c>
      <c r="E31" s="51">
        <f>D31/D$36</f>
        <v>0</v>
      </c>
      <c r="F31" s="68">
        <v>0</v>
      </c>
      <c r="G31" s="51">
        <f>F31/F$36</f>
        <v>0</v>
      </c>
      <c r="I31" s="69">
        <v>2</v>
      </c>
      <c r="J31" s="108" t="s">
        <v>45</v>
      </c>
      <c r="K31" s="71">
        <v>2</v>
      </c>
      <c r="L31" s="87">
        <v>281678</v>
      </c>
      <c r="M31" s="71">
        <v>25174</v>
      </c>
      <c r="N31" s="73">
        <v>45748</v>
      </c>
    </row>
    <row r="32" spans="1:17">
      <c r="A32" s="49">
        <v>2</v>
      </c>
      <c r="B32" s="49">
        <v>4</v>
      </c>
      <c r="C32" s="53">
        <f>B32/B$36</f>
        <v>0.66666666666666663</v>
      </c>
      <c r="D32" s="49">
        <v>8</v>
      </c>
      <c r="E32" s="53">
        <f>D32/D$36</f>
        <v>0.66666666666666663</v>
      </c>
      <c r="F32" s="55">
        <f>SUM(L31:L34)</f>
        <v>1311710</v>
      </c>
      <c r="G32" s="53">
        <f t="shared" ref="G32:G35" si="7">F32/F$36</f>
        <v>0.69031773214171066</v>
      </c>
      <c r="I32" s="69">
        <v>2</v>
      </c>
      <c r="J32" s="108" t="s">
        <v>45</v>
      </c>
      <c r="K32" s="71">
        <v>2</v>
      </c>
      <c r="L32" s="87">
        <v>312335</v>
      </c>
      <c r="M32" s="71">
        <v>86461</v>
      </c>
      <c r="N32" s="73">
        <v>45689</v>
      </c>
    </row>
    <row r="33" spans="1:17">
      <c r="A33" s="49">
        <v>3</v>
      </c>
      <c r="B33" s="49">
        <v>0</v>
      </c>
      <c r="C33" s="53">
        <f>B33/B$36</f>
        <v>0</v>
      </c>
      <c r="D33" s="49">
        <v>0</v>
      </c>
      <c r="E33" s="53">
        <f>D33/D$36</f>
        <v>0</v>
      </c>
      <c r="F33" s="55">
        <v>0</v>
      </c>
      <c r="G33" s="53">
        <f t="shared" si="7"/>
        <v>0</v>
      </c>
      <c r="I33" s="69">
        <v>2</v>
      </c>
      <c r="J33" s="108" t="s">
        <v>45</v>
      </c>
      <c r="K33" s="71">
        <v>2</v>
      </c>
      <c r="L33" s="87">
        <v>314619</v>
      </c>
      <c r="M33" s="71">
        <v>86472</v>
      </c>
      <c r="N33" s="73">
        <v>45689</v>
      </c>
    </row>
    <row r="34" spans="1:17">
      <c r="A34" s="49">
        <v>4</v>
      </c>
      <c r="B34" s="49">
        <v>0</v>
      </c>
      <c r="C34" s="53">
        <f>B34/B$36</f>
        <v>0</v>
      </c>
      <c r="D34" s="49">
        <v>0</v>
      </c>
      <c r="E34" s="53">
        <f>D34/D$36</f>
        <v>0</v>
      </c>
      <c r="F34" s="55">
        <v>0</v>
      </c>
      <c r="G34" s="53">
        <f t="shared" si="7"/>
        <v>0</v>
      </c>
      <c r="I34" s="69">
        <v>2</v>
      </c>
      <c r="J34" s="108" t="s">
        <v>45</v>
      </c>
      <c r="K34" s="71">
        <v>2</v>
      </c>
      <c r="L34" s="87">
        <v>403078</v>
      </c>
      <c r="M34" s="71">
        <v>86483</v>
      </c>
      <c r="N34" s="73">
        <v>45689</v>
      </c>
    </row>
    <row r="35" spans="1:17">
      <c r="A35" s="49" t="s">
        <v>5</v>
      </c>
      <c r="B35" s="49">
        <v>2</v>
      </c>
      <c r="C35" s="53">
        <f>B35/B$36</f>
        <v>0.33333333333333331</v>
      </c>
      <c r="D35" s="49">
        <v>4</v>
      </c>
      <c r="E35" s="53">
        <f>D35/D$36</f>
        <v>0.33333333333333331</v>
      </c>
      <c r="F35" s="55">
        <f>SUM(L35:L36)</f>
        <v>588444</v>
      </c>
      <c r="G35" s="53">
        <f t="shared" si="7"/>
        <v>0.3096822678582894</v>
      </c>
      <c r="I35" s="69">
        <v>6</v>
      </c>
      <c r="J35" s="108" t="s">
        <v>45</v>
      </c>
      <c r="K35" s="71">
        <v>2</v>
      </c>
      <c r="L35" s="87">
        <v>297069</v>
      </c>
      <c r="M35" s="71">
        <v>25270</v>
      </c>
      <c r="N35" s="73">
        <v>45748</v>
      </c>
    </row>
    <row r="36" spans="1:17">
      <c r="A36" s="97" t="s">
        <v>8</v>
      </c>
      <c r="B36" s="97">
        <f>SUM(B31:B35)</f>
        <v>6</v>
      </c>
      <c r="C36" s="98">
        <f>SUM(C32:C35)</f>
        <v>1</v>
      </c>
      <c r="D36" s="97">
        <f>SUM(D31:D35)</f>
        <v>12</v>
      </c>
      <c r="E36" s="98">
        <f>SUM(E31:E35)</f>
        <v>1</v>
      </c>
      <c r="F36" s="99">
        <f>SUM(F31:F35)</f>
        <v>1900154</v>
      </c>
      <c r="G36" s="98">
        <f>SUM(G31:G35)</f>
        <v>1</v>
      </c>
      <c r="I36" s="69">
        <v>6</v>
      </c>
      <c r="J36" s="108" t="s">
        <v>45</v>
      </c>
      <c r="K36" s="71">
        <v>2</v>
      </c>
      <c r="L36" s="87">
        <v>291375</v>
      </c>
      <c r="M36" s="71">
        <v>25314</v>
      </c>
      <c r="N36" s="73">
        <v>45748</v>
      </c>
    </row>
    <row r="37" spans="1:17" ht="15.75" thickBot="1">
      <c r="L37" s="83"/>
    </row>
    <row r="38" spans="1:17" ht="45.75" customHeight="1" thickBot="1">
      <c r="A38" s="100" t="s">
        <v>46</v>
      </c>
      <c r="E38" s="59"/>
    </row>
    <row r="39" spans="1:17" ht="16.5" thickTop="1" thickBot="1">
      <c r="A39" s="61"/>
      <c r="E39" s="59"/>
    </row>
    <row r="40" spans="1:17" ht="45.75" customHeight="1" thickTop="1" thickBot="1">
      <c r="A40" s="101" t="s">
        <v>23</v>
      </c>
      <c r="E40" s="59"/>
      <c r="I40" s="102" t="s">
        <v>24</v>
      </c>
    </row>
    <row r="41" spans="1:17" ht="16.5" thickTop="1" thickBot="1"/>
    <row r="42" spans="1:17" ht="45.75" customHeight="1" thickBot="1">
      <c r="A42" s="92" t="s">
        <v>18</v>
      </c>
      <c r="B42" s="93" t="s">
        <v>19</v>
      </c>
      <c r="C42" s="94" t="s">
        <v>1</v>
      </c>
      <c r="D42" s="93" t="s">
        <v>20</v>
      </c>
      <c r="E42" s="94" t="s">
        <v>1</v>
      </c>
      <c r="F42" s="95" t="s">
        <v>21</v>
      </c>
      <c r="G42" s="96" t="s">
        <v>1</v>
      </c>
      <c r="I42" s="103" t="s">
        <v>18</v>
      </c>
      <c r="J42" s="104" t="s">
        <v>25</v>
      </c>
      <c r="K42" s="104" t="s">
        <v>20</v>
      </c>
      <c r="L42" s="104" t="s">
        <v>21</v>
      </c>
      <c r="M42" s="104" t="s">
        <v>26</v>
      </c>
      <c r="N42" s="105" t="s">
        <v>27</v>
      </c>
    </row>
    <row r="43" spans="1:17" ht="15.75" thickTop="1">
      <c r="A43" s="49">
        <v>1</v>
      </c>
      <c r="B43" s="50">
        <v>0</v>
      </c>
      <c r="C43" s="51">
        <v>0</v>
      </c>
      <c r="D43" s="50">
        <v>0</v>
      </c>
      <c r="E43" s="51">
        <f>D43/D$48</f>
        <v>0</v>
      </c>
      <c r="F43" s="68">
        <v>0</v>
      </c>
      <c r="G43" s="51">
        <f t="shared" ref="E43:G47" si="8">F43/F$48</f>
        <v>0</v>
      </c>
      <c r="I43" s="69">
        <v>3</v>
      </c>
      <c r="J43" s="70" t="s">
        <v>47</v>
      </c>
      <c r="K43" s="71">
        <v>16</v>
      </c>
      <c r="L43" s="87">
        <v>1371484</v>
      </c>
      <c r="M43" s="71">
        <v>43153</v>
      </c>
      <c r="N43" s="73">
        <v>47484</v>
      </c>
    </row>
    <row r="44" spans="1:17">
      <c r="A44" s="49">
        <v>2</v>
      </c>
      <c r="B44" s="49">
        <v>0</v>
      </c>
      <c r="C44" s="53">
        <v>0</v>
      </c>
      <c r="D44" s="49">
        <v>0</v>
      </c>
      <c r="E44" s="53">
        <f t="shared" si="8"/>
        <v>0</v>
      </c>
      <c r="F44" s="55">
        <v>0</v>
      </c>
      <c r="G44" s="53">
        <f t="shared" si="8"/>
        <v>0</v>
      </c>
      <c r="I44" s="69">
        <v>3</v>
      </c>
      <c r="J44" s="70" t="s">
        <v>48</v>
      </c>
      <c r="K44" s="71">
        <v>16</v>
      </c>
      <c r="L44" s="87">
        <v>1320412</v>
      </c>
      <c r="M44" s="71">
        <v>43186</v>
      </c>
      <c r="N44" s="73">
        <v>47484</v>
      </c>
      <c r="O44" s="78"/>
      <c r="P44" s="79"/>
      <c r="Q44" s="80"/>
    </row>
    <row r="45" spans="1:17">
      <c r="A45" s="49">
        <v>3</v>
      </c>
      <c r="B45" s="49">
        <v>2</v>
      </c>
      <c r="C45" s="53">
        <f>B45/B$48</f>
        <v>0.66666666666666663</v>
      </c>
      <c r="D45" s="49">
        <v>32</v>
      </c>
      <c r="E45" s="53">
        <f t="shared" si="8"/>
        <v>0.76190476190476186</v>
      </c>
      <c r="F45" s="55">
        <f>SUM(L43:L44)</f>
        <v>2691896</v>
      </c>
      <c r="G45" s="53">
        <f t="shared" si="8"/>
        <v>0.75927060947923364</v>
      </c>
      <c r="I45" s="69">
        <v>4</v>
      </c>
      <c r="J45" s="70" t="s">
        <v>49</v>
      </c>
      <c r="K45" s="71">
        <v>10</v>
      </c>
      <c r="L45" s="87">
        <v>853475</v>
      </c>
      <c r="M45" s="71">
        <v>86391</v>
      </c>
      <c r="N45" s="73">
        <v>45689</v>
      </c>
      <c r="O45" s="78"/>
      <c r="P45" s="79"/>
      <c r="Q45" s="80"/>
    </row>
    <row r="46" spans="1:17">
      <c r="A46" s="49">
        <v>4</v>
      </c>
      <c r="B46" s="49">
        <v>1</v>
      </c>
      <c r="C46" s="53">
        <f t="shared" ref="C46:C47" si="9">B46/B$48</f>
        <v>0.33333333333333331</v>
      </c>
      <c r="D46" s="49">
        <v>10</v>
      </c>
      <c r="E46" s="53">
        <f t="shared" si="8"/>
        <v>0.23809523809523808</v>
      </c>
      <c r="F46" s="55">
        <f>L45</f>
        <v>853475</v>
      </c>
      <c r="G46" s="53">
        <f t="shared" si="8"/>
        <v>0.24072939052076636</v>
      </c>
      <c r="I46" s="74"/>
      <c r="J46" s="75"/>
      <c r="K46" s="109"/>
      <c r="L46" s="76"/>
      <c r="M46" s="77"/>
      <c r="N46" s="75"/>
      <c r="O46" s="78"/>
      <c r="P46" s="79"/>
      <c r="Q46" s="80"/>
    </row>
    <row r="47" spans="1:17">
      <c r="A47" s="49" t="s">
        <v>5</v>
      </c>
      <c r="B47" s="49">
        <v>0</v>
      </c>
      <c r="C47" s="53">
        <f t="shared" si="9"/>
        <v>0</v>
      </c>
      <c r="D47" s="49">
        <v>0</v>
      </c>
      <c r="E47" s="53">
        <f t="shared" si="8"/>
        <v>0</v>
      </c>
      <c r="F47" s="55">
        <v>0</v>
      </c>
      <c r="G47" s="53">
        <f t="shared" si="8"/>
        <v>0</v>
      </c>
      <c r="I47" s="74"/>
      <c r="J47" s="75"/>
      <c r="K47" s="75"/>
      <c r="L47" s="76"/>
      <c r="M47" s="77"/>
      <c r="N47" s="75"/>
      <c r="O47" s="78"/>
      <c r="P47" s="79"/>
      <c r="Q47" s="80"/>
    </row>
    <row r="48" spans="1:17">
      <c r="A48" s="97" t="s">
        <v>8</v>
      </c>
      <c r="B48" s="97">
        <f>SUM(B43:B47)</f>
        <v>3</v>
      </c>
      <c r="C48" s="98">
        <f>SUM(C43:C47)</f>
        <v>1</v>
      </c>
      <c r="D48" s="97">
        <f>SUM(D43:D47)</f>
        <v>42</v>
      </c>
      <c r="E48" s="98">
        <f>SUM(E43:E47)</f>
        <v>1</v>
      </c>
      <c r="F48" s="99">
        <f>SUM(F45:F46)</f>
        <v>3545371</v>
      </c>
      <c r="G48" s="98">
        <f>SUM(G43:G47)</f>
        <v>1</v>
      </c>
      <c r="I48" s="74"/>
      <c r="J48" s="75"/>
      <c r="K48" s="75"/>
      <c r="L48" s="76"/>
      <c r="M48" s="77"/>
      <c r="N48" s="75"/>
      <c r="O48" s="78"/>
      <c r="P48" s="79"/>
      <c r="Q48" s="80"/>
    </row>
    <row r="49" spans="1:17" ht="15.75" thickBot="1">
      <c r="I49" s="74"/>
      <c r="J49" s="75"/>
      <c r="K49" s="75"/>
      <c r="L49" s="76"/>
      <c r="M49" s="77"/>
      <c r="N49" s="75"/>
      <c r="O49" s="78"/>
      <c r="P49" s="79"/>
      <c r="Q49" s="80"/>
    </row>
    <row r="50" spans="1:17" ht="45.75" customHeight="1" thickBot="1">
      <c r="A50" s="100" t="s">
        <v>50</v>
      </c>
      <c r="E50" s="59"/>
    </row>
    <row r="51" spans="1:17" ht="16.5" thickTop="1" thickBot="1">
      <c r="A51" s="61"/>
      <c r="E51" s="59"/>
    </row>
    <row r="52" spans="1:17" ht="45.75" customHeight="1" thickTop="1" thickBot="1">
      <c r="A52" s="101" t="s">
        <v>23</v>
      </c>
      <c r="E52" s="59"/>
      <c r="I52" s="102" t="s">
        <v>24</v>
      </c>
    </row>
    <row r="53" spans="1:17" ht="16.5" thickTop="1" thickBot="1">
      <c r="O53" s="78"/>
      <c r="P53" s="79"/>
      <c r="Q53" s="80"/>
    </row>
    <row r="54" spans="1:17" ht="45.75" customHeight="1" thickBot="1">
      <c r="A54" s="92" t="s">
        <v>18</v>
      </c>
      <c r="B54" s="93" t="s">
        <v>19</v>
      </c>
      <c r="C54" s="94" t="s">
        <v>1</v>
      </c>
      <c r="D54" s="93" t="s">
        <v>20</v>
      </c>
      <c r="E54" s="94" t="s">
        <v>1</v>
      </c>
      <c r="F54" s="95" t="s">
        <v>21</v>
      </c>
      <c r="G54" s="96" t="s">
        <v>1</v>
      </c>
      <c r="I54" s="103" t="s">
        <v>18</v>
      </c>
      <c r="J54" s="104" t="s">
        <v>25</v>
      </c>
      <c r="K54" s="104" t="s">
        <v>20</v>
      </c>
      <c r="L54" s="104" t="s">
        <v>21</v>
      </c>
      <c r="M54" s="104" t="s">
        <v>26</v>
      </c>
      <c r="N54" s="105" t="s">
        <v>27</v>
      </c>
      <c r="O54" s="78"/>
      <c r="P54" s="79"/>
      <c r="Q54" s="80"/>
    </row>
    <row r="55" spans="1:17" ht="26.25" thickTop="1">
      <c r="A55" s="49">
        <v>1</v>
      </c>
      <c r="B55" s="50">
        <v>1</v>
      </c>
      <c r="C55" s="51">
        <f>B55/B$60</f>
        <v>0.33333333333333331</v>
      </c>
      <c r="D55" s="50">
        <v>8</v>
      </c>
      <c r="E55" s="51">
        <f>D55/D$60</f>
        <v>0.2857142857142857</v>
      </c>
      <c r="F55" s="68">
        <f>L55</f>
        <v>369800</v>
      </c>
      <c r="G55" s="51">
        <f>F55/F$60</f>
        <v>0.1778293280859736</v>
      </c>
      <c r="I55" s="110">
        <v>1</v>
      </c>
      <c r="J55" s="111" t="s">
        <v>51</v>
      </c>
      <c r="K55" s="110">
        <v>8</v>
      </c>
      <c r="L55" s="112">
        <v>369800</v>
      </c>
      <c r="M55" s="113">
        <v>46093</v>
      </c>
      <c r="N55" s="114">
        <v>47027</v>
      </c>
      <c r="O55" s="78"/>
      <c r="P55" s="79"/>
      <c r="Q55" s="80"/>
    </row>
    <row r="56" spans="1:17">
      <c r="A56" s="49">
        <v>2</v>
      </c>
      <c r="B56" s="49">
        <v>1</v>
      </c>
      <c r="C56" s="53">
        <f>B56/B$60</f>
        <v>0.33333333333333331</v>
      </c>
      <c r="D56" s="49">
        <v>12</v>
      </c>
      <c r="E56" s="53">
        <f t="shared" ref="E56:E59" si="10">D56/D$60</f>
        <v>0.42857142857142855</v>
      </c>
      <c r="F56" s="55">
        <f>L56</f>
        <v>1195894</v>
      </c>
      <c r="G56" s="53">
        <f t="shared" ref="G56:G59" si="11">F56/F$60</f>
        <v>0.57508119654420586</v>
      </c>
      <c r="I56" s="106">
        <v>2</v>
      </c>
      <c r="J56" s="107" t="s">
        <v>52</v>
      </c>
      <c r="K56" s="88">
        <v>12</v>
      </c>
      <c r="L56" s="87">
        <v>1195894</v>
      </c>
      <c r="M56" s="88">
        <v>86166</v>
      </c>
      <c r="N56" s="89">
        <v>45627</v>
      </c>
    </row>
    <row r="57" spans="1:17">
      <c r="A57" s="49">
        <v>3</v>
      </c>
      <c r="B57" s="49">
        <v>0</v>
      </c>
      <c r="C57" s="53">
        <f t="shared" ref="C57:C59" si="12">B57/B$60</f>
        <v>0</v>
      </c>
      <c r="D57" s="49">
        <v>0</v>
      </c>
      <c r="E57" s="53">
        <f t="shared" si="10"/>
        <v>0</v>
      </c>
      <c r="F57" s="55">
        <v>0</v>
      </c>
      <c r="G57" s="53">
        <f t="shared" si="11"/>
        <v>0</v>
      </c>
      <c r="I57" s="106">
        <v>6</v>
      </c>
      <c r="J57" s="107" t="s">
        <v>53</v>
      </c>
      <c r="K57" s="88">
        <v>8</v>
      </c>
      <c r="L57" s="87">
        <v>513828</v>
      </c>
      <c r="M57" s="88">
        <v>97650</v>
      </c>
      <c r="N57" s="89">
        <v>46054</v>
      </c>
    </row>
    <row r="58" spans="1:17">
      <c r="A58" s="49">
        <v>4</v>
      </c>
      <c r="B58" s="49">
        <v>0</v>
      </c>
      <c r="C58" s="53">
        <f t="shared" si="12"/>
        <v>0</v>
      </c>
      <c r="D58" s="49">
        <v>0</v>
      </c>
      <c r="E58" s="53">
        <f t="shared" si="10"/>
        <v>0</v>
      </c>
      <c r="F58" s="55">
        <v>0</v>
      </c>
      <c r="G58" s="53">
        <f t="shared" si="11"/>
        <v>0</v>
      </c>
      <c r="L58" s="83"/>
    </row>
    <row r="59" spans="1:17">
      <c r="A59" s="49" t="s">
        <v>5</v>
      </c>
      <c r="B59" s="49">
        <v>1</v>
      </c>
      <c r="C59" s="53">
        <f t="shared" si="12"/>
        <v>0.33333333333333331</v>
      </c>
      <c r="D59" s="49">
        <v>8</v>
      </c>
      <c r="E59" s="53">
        <f t="shared" si="10"/>
        <v>0.2857142857142857</v>
      </c>
      <c r="F59" s="55">
        <f>L57</f>
        <v>513828</v>
      </c>
      <c r="G59" s="53">
        <f t="shared" si="11"/>
        <v>0.24708947536982057</v>
      </c>
    </row>
    <row r="60" spans="1:17">
      <c r="A60" s="97" t="s">
        <v>8</v>
      </c>
      <c r="B60" s="97">
        <f t="shared" ref="B60:G60" si="13">SUM(B55:B59)</f>
        <v>3</v>
      </c>
      <c r="C60" s="98">
        <f t="shared" si="13"/>
        <v>1</v>
      </c>
      <c r="D60" s="97">
        <f t="shared" si="13"/>
        <v>28</v>
      </c>
      <c r="E60" s="98">
        <f t="shared" si="13"/>
        <v>0.99999999999999989</v>
      </c>
      <c r="F60" s="99">
        <f t="shared" si="13"/>
        <v>2079522</v>
      </c>
      <c r="G60" s="98">
        <f t="shared" si="13"/>
        <v>1</v>
      </c>
    </row>
    <row r="61" spans="1:17" ht="15.75" thickBot="1">
      <c r="I61" s="74"/>
      <c r="J61" s="75"/>
      <c r="K61" s="75"/>
      <c r="L61" s="76"/>
      <c r="M61" s="77"/>
      <c r="N61" s="75"/>
      <c r="O61" s="78"/>
      <c r="P61" s="79"/>
      <c r="Q61" s="80"/>
    </row>
    <row r="62" spans="1:17" ht="45.75" customHeight="1" thickBot="1">
      <c r="A62" s="100" t="s">
        <v>54</v>
      </c>
      <c r="E62" s="59"/>
    </row>
    <row r="63" spans="1:17" ht="16.5" thickTop="1" thickBot="1">
      <c r="A63" s="61"/>
      <c r="E63" s="59"/>
      <c r="O63" s="78"/>
      <c r="P63" s="79"/>
      <c r="Q63" s="80"/>
    </row>
    <row r="64" spans="1:17" ht="45.75" customHeight="1" thickTop="1" thickBot="1">
      <c r="A64" s="101" t="s">
        <v>23</v>
      </c>
      <c r="E64" s="59"/>
      <c r="I64" s="102" t="s">
        <v>24</v>
      </c>
      <c r="O64" s="78"/>
      <c r="P64" s="79"/>
      <c r="Q64" s="80"/>
    </row>
    <row r="65" spans="1:14" ht="16.5" thickTop="1" thickBot="1"/>
    <row r="66" spans="1:14" ht="45.75" customHeight="1" thickBot="1">
      <c r="A66" s="92" t="s">
        <v>18</v>
      </c>
      <c r="B66" s="93" t="s">
        <v>19</v>
      </c>
      <c r="C66" s="94" t="s">
        <v>1</v>
      </c>
      <c r="D66" s="93" t="s">
        <v>20</v>
      </c>
      <c r="E66" s="94" t="s">
        <v>1</v>
      </c>
      <c r="F66" s="95" t="s">
        <v>21</v>
      </c>
      <c r="G66" s="96" t="s">
        <v>1</v>
      </c>
      <c r="I66" s="103" t="s">
        <v>18</v>
      </c>
      <c r="J66" s="104" t="s">
        <v>25</v>
      </c>
      <c r="K66" s="104" t="s">
        <v>20</v>
      </c>
      <c r="L66" s="104" t="s">
        <v>21</v>
      </c>
      <c r="M66" s="104" t="s">
        <v>26</v>
      </c>
      <c r="N66" s="105" t="s">
        <v>27</v>
      </c>
    </row>
    <row r="67" spans="1:14" ht="15.75" thickTop="1">
      <c r="A67" s="49">
        <v>1</v>
      </c>
      <c r="B67" s="50">
        <v>0</v>
      </c>
      <c r="C67" s="51">
        <v>0</v>
      </c>
      <c r="D67" s="50">
        <v>0</v>
      </c>
      <c r="E67" s="51">
        <v>0</v>
      </c>
      <c r="F67" s="68">
        <v>0</v>
      </c>
      <c r="G67" s="51">
        <v>0</v>
      </c>
      <c r="I67" s="69">
        <v>4</v>
      </c>
      <c r="J67" s="108" t="s">
        <v>55</v>
      </c>
      <c r="K67" s="71">
        <v>2</v>
      </c>
      <c r="L67" s="87">
        <v>287245</v>
      </c>
      <c r="M67" s="71">
        <v>12224</v>
      </c>
      <c r="N67" s="115">
        <v>45931</v>
      </c>
    </row>
    <row r="68" spans="1:14">
      <c r="A68" s="49">
        <v>2</v>
      </c>
      <c r="B68" s="49">
        <v>0</v>
      </c>
      <c r="C68" s="53">
        <v>0</v>
      </c>
      <c r="D68" s="49">
        <v>0</v>
      </c>
      <c r="E68" s="53">
        <v>0</v>
      </c>
      <c r="F68" s="55">
        <v>0</v>
      </c>
      <c r="G68" s="53">
        <v>0</v>
      </c>
      <c r="I68" s="69">
        <v>4</v>
      </c>
      <c r="J68" s="108" t="s">
        <v>55</v>
      </c>
      <c r="K68" s="71">
        <v>4</v>
      </c>
      <c r="L68" s="87">
        <v>728765</v>
      </c>
      <c r="M68" s="71">
        <v>24544</v>
      </c>
      <c r="N68" s="115">
        <v>45931</v>
      </c>
    </row>
    <row r="69" spans="1:14">
      <c r="A69" s="49">
        <v>3</v>
      </c>
      <c r="B69" s="49">
        <v>0</v>
      </c>
      <c r="C69" s="53">
        <v>0</v>
      </c>
      <c r="D69" s="49">
        <v>0</v>
      </c>
      <c r="E69" s="53">
        <v>0</v>
      </c>
      <c r="F69" s="55">
        <v>0</v>
      </c>
      <c r="G69" s="53">
        <v>0</v>
      </c>
      <c r="I69" s="69">
        <v>4</v>
      </c>
      <c r="J69" s="70" t="s">
        <v>56</v>
      </c>
      <c r="K69" s="71">
        <v>10</v>
      </c>
      <c r="L69" s="87">
        <v>1420647</v>
      </c>
      <c r="M69" s="71">
        <v>24905</v>
      </c>
      <c r="N69" s="115">
        <v>45931</v>
      </c>
    </row>
    <row r="70" spans="1:14">
      <c r="A70" s="49">
        <v>4</v>
      </c>
      <c r="B70" s="49">
        <v>9</v>
      </c>
      <c r="C70" s="53">
        <v>1</v>
      </c>
      <c r="D70" s="116">
        <f>SUM(K67:K75)</f>
        <v>42</v>
      </c>
      <c r="E70" s="53">
        <v>1</v>
      </c>
      <c r="F70" s="55">
        <f>SUM(L67:L75)</f>
        <v>5227650</v>
      </c>
      <c r="G70" s="53">
        <v>1</v>
      </c>
      <c r="I70" s="69">
        <v>4</v>
      </c>
      <c r="J70" s="108" t="s">
        <v>55</v>
      </c>
      <c r="K70" s="71">
        <v>2</v>
      </c>
      <c r="L70" s="87">
        <v>386730</v>
      </c>
      <c r="M70" s="71">
        <v>42626</v>
      </c>
      <c r="N70" s="115">
        <v>45931</v>
      </c>
    </row>
    <row r="71" spans="1:14">
      <c r="A71" s="49" t="s">
        <v>5</v>
      </c>
      <c r="B71" s="49">
        <v>0</v>
      </c>
      <c r="C71" s="53">
        <v>0</v>
      </c>
      <c r="D71" s="49">
        <v>0</v>
      </c>
      <c r="E71" s="53">
        <v>0</v>
      </c>
      <c r="F71" s="55">
        <v>0</v>
      </c>
      <c r="G71" s="53">
        <v>0</v>
      </c>
      <c r="I71" s="69">
        <v>4</v>
      </c>
      <c r="J71" s="108" t="s">
        <v>55</v>
      </c>
      <c r="K71" s="71">
        <v>2</v>
      </c>
      <c r="L71" s="87">
        <v>296997</v>
      </c>
      <c r="M71" s="71">
        <v>42641</v>
      </c>
      <c r="N71" s="115">
        <v>45931</v>
      </c>
    </row>
    <row r="72" spans="1:14">
      <c r="A72" s="97" t="s">
        <v>8</v>
      </c>
      <c r="B72" s="97">
        <f>SUM(B67:B71)</f>
        <v>9</v>
      </c>
      <c r="C72" s="98">
        <f>SUM(C67:C71)</f>
        <v>1</v>
      </c>
      <c r="D72" s="117">
        <f>SUM(D70)</f>
        <v>42</v>
      </c>
      <c r="E72" s="98">
        <f>SUM(E67:E71)</f>
        <v>1</v>
      </c>
      <c r="F72" s="99">
        <f>F70</f>
        <v>5227650</v>
      </c>
      <c r="G72" s="98">
        <f>SUM(G67:G71)</f>
        <v>1</v>
      </c>
      <c r="I72" s="69">
        <v>4</v>
      </c>
      <c r="J72" s="108" t="s">
        <v>55</v>
      </c>
      <c r="K72" s="71">
        <v>2</v>
      </c>
      <c r="L72" s="87">
        <v>355582</v>
      </c>
      <c r="M72" s="71">
        <v>42663</v>
      </c>
      <c r="N72" s="115">
        <v>45931</v>
      </c>
    </row>
    <row r="73" spans="1:14">
      <c r="I73" s="69">
        <v>4</v>
      </c>
      <c r="J73" s="70" t="s">
        <v>57</v>
      </c>
      <c r="K73" s="71">
        <v>8</v>
      </c>
      <c r="L73" s="87">
        <v>645030</v>
      </c>
      <c r="M73" s="71">
        <v>44155</v>
      </c>
      <c r="N73" s="115">
        <v>46357</v>
      </c>
    </row>
    <row r="74" spans="1:14">
      <c r="I74" s="69">
        <v>4</v>
      </c>
      <c r="J74" s="70" t="s">
        <v>58</v>
      </c>
      <c r="K74" s="71">
        <v>6</v>
      </c>
      <c r="L74" s="87">
        <v>506408</v>
      </c>
      <c r="M74" s="71">
        <v>91350</v>
      </c>
      <c r="N74" s="115">
        <v>46023</v>
      </c>
    </row>
    <row r="75" spans="1:14">
      <c r="I75" s="69">
        <v>4</v>
      </c>
      <c r="J75" s="70" t="s">
        <v>59</v>
      </c>
      <c r="K75" s="71">
        <v>6</v>
      </c>
      <c r="L75" s="87">
        <v>600246</v>
      </c>
      <c r="M75" s="71">
        <v>91420</v>
      </c>
      <c r="N75" s="115">
        <v>46023</v>
      </c>
    </row>
    <row r="76" spans="1:14">
      <c r="L76" s="83"/>
    </row>
    <row r="77" spans="1:14">
      <c r="A77" s="118"/>
      <c r="C77" s="59"/>
      <c r="E77" s="59"/>
      <c r="F77" s="81"/>
      <c r="G77" s="59"/>
    </row>
    <row r="78" spans="1:14">
      <c r="A78" s="61"/>
      <c r="C78" s="59"/>
      <c r="E78" s="59"/>
      <c r="F78" s="81"/>
      <c r="G78" s="59"/>
    </row>
    <row r="79" spans="1:14">
      <c r="A79" s="119"/>
      <c r="C79" s="59"/>
      <c r="E79" s="59"/>
      <c r="F79" s="81"/>
      <c r="G79" s="59"/>
      <c r="I79" s="120"/>
    </row>
    <row r="80" spans="1:14">
      <c r="C80" s="59"/>
      <c r="E80" s="59"/>
      <c r="F80" s="81"/>
      <c r="G80" s="59"/>
    </row>
    <row r="81" spans="1:17">
      <c r="A81" s="121"/>
      <c r="B81" s="122"/>
      <c r="C81" s="123"/>
      <c r="D81" s="122"/>
      <c r="E81" s="123"/>
      <c r="F81" s="124"/>
      <c r="G81" s="125"/>
      <c r="I81" s="122"/>
      <c r="J81" s="122"/>
      <c r="K81" s="122"/>
      <c r="L81" s="122"/>
      <c r="M81" s="122"/>
      <c r="N81" s="122"/>
      <c r="O81" s="78"/>
      <c r="P81" s="79"/>
      <c r="Q81" s="80"/>
    </row>
    <row r="82" spans="1:17">
      <c r="C82" s="59"/>
      <c r="E82" s="59"/>
      <c r="F82" s="81"/>
      <c r="G82" s="59"/>
      <c r="I82" s="74"/>
      <c r="J82" s="75"/>
      <c r="K82" s="75"/>
      <c r="L82" s="76"/>
      <c r="M82" s="77"/>
      <c r="N82" s="75"/>
      <c r="O82" s="78"/>
      <c r="P82" s="79"/>
      <c r="Q82" s="80"/>
    </row>
    <row r="83" spans="1:17">
      <c r="C83" s="59"/>
      <c r="E83" s="59"/>
      <c r="F83" s="81"/>
      <c r="G83" s="59"/>
      <c r="I83" s="74"/>
      <c r="J83" s="75"/>
      <c r="K83" s="75"/>
      <c r="L83" s="76"/>
      <c r="M83" s="77"/>
      <c r="N83" s="75"/>
      <c r="O83" s="78"/>
      <c r="P83" s="79"/>
      <c r="Q83" s="80"/>
    </row>
    <row r="84" spans="1:17">
      <c r="I84" s="74"/>
      <c r="J84" s="75"/>
      <c r="K84" s="75"/>
      <c r="L84" s="76"/>
      <c r="M84" s="77"/>
      <c r="N84" s="75"/>
      <c r="O84" s="78"/>
      <c r="P84" s="79"/>
      <c r="Q84" s="80"/>
    </row>
    <row r="85" spans="1:17">
      <c r="I85" s="74"/>
      <c r="J85" s="75"/>
      <c r="K85" s="75"/>
      <c r="L85" s="76"/>
      <c r="M85" s="77"/>
      <c r="N85" s="75"/>
      <c r="O85" s="78"/>
      <c r="P85" s="79"/>
      <c r="Q85" s="80"/>
    </row>
    <row r="86" spans="1:17">
      <c r="I86" s="74"/>
      <c r="J86" s="75"/>
      <c r="K86" s="75"/>
      <c r="L86" s="76"/>
      <c r="M86" s="77"/>
      <c r="N86" s="75"/>
      <c r="O86" s="78"/>
      <c r="P86" s="79"/>
      <c r="Q86" s="80"/>
    </row>
    <row r="87" spans="1:17">
      <c r="I87" s="74"/>
      <c r="J87" s="75"/>
      <c r="K87" s="75"/>
      <c r="L87" s="76"/>
      <c r="M87" s="77"/>
      <c r="N87" s="75"/>
      <c r="O87" s="78"/>
      <c r="P87" s="79"/>
      <c r="Q87" s="80"/>
    </row>
    <row r="88" spans="1:17">
      <c r="I88" s="74"/>
      <c r="J88" s="75"/>
      <c r="K88" s="75"/>
      <c r="L88" s="76"/>
      <c r="M88" s="77"/>
      <c r="N88" s="75"/>
      <c r="O88" s="78"/>
      <c r="P88" s="79"/>
      <c r="Q88" s="80"/>
    </row>
    <row r="89" spans="1:17">
      <c r="I89" s="74"/>
      <c r="J89" s="75"/>
      <c r="K89" s="75"/>
      <c r="L89" s="76"/>
      <c r="M89" s="77"/>
      <c r="N89" s="75"/>
      <c r="O89" s="78"/>
      <c r="P89" s="79"/>
      <c r="Q89" s="80"/>
    </row>
  </sheetData>
  <mergeCells count="2">
    <mergeCell ref="A1:C1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PALMARES DES RÉGIONS</vt:lpstr>
      <vt:lpstr>ABITIBI-TÉMISCAMINGUE</vt:lpstr>
      <vt:lpstr>BAS-SAINT-LAURENT</vt:lpstr>
      <vt:lpstr>CAPITALE NATIONALE</vt:lpstr>
      <vt:lpstr>CENTRE-DU-QUÉBEC</vt:lpstr>
      <vt:lpstr>CHAUDIÈRE-APPALACHES</vt:lpstr>
      <vt:lpstr>CÔTE-NORD</vt:lpstr>
      <vt:lpstr>ESTRIE</vt:lpstr>
      <vt:lpstr>GASPÉSIE-ÎLES-DE-LA-MADELEINE</vt:lpstr>
      <vt:lpstr>LANAUDIÈRE</vt:lpstr>
      <vt:lpstr>LAURENTIDES</vt:lpstr>
      <vt:lpstr>LAVAL</vt:lpstr>
      <vt:lpstr>MAURICIE</vt:lpstr>
      <vt:lpstr>MONTÉRÉGIE</vt:lpstr>
      <vt:lpstr>MONTRÉAL</vt:lpstr>
      <vt:lpstr>NORD-DU-QUÉBEC</vt:lpstr>
      <vt:lpstr>OUTAOUAIS</vt:lpstr>
      <vt:lpstr>SAGUENAY-LAC-SAINT-JEAN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Dion</dc:creator>
  <cp:lastModifiedBy>Louise Dion</cp:lastModifiedBy>
  <dcterms:created xsi:type="dcterms:W3CDTF">2024-01-16T14:42:34Z</dcterms:created>
  <dcterms:modified xsi:type="dcterms:W3CDTF">2024-02-12T19:12:19Z</dcterms:modified>
</cp:coreProperties>
</file>